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'Лист2'!$A$1:$CC$89</definedName>
    <definedName name="_xlnm.Print_Area" localSheetId="2">'Лист3'!$A$1:$CU$31</definedName>
  </definedNames>
  <calcPr fullCalcOnLoad="1"/>
</workbook>
</file>

<file path=xl/sharedStrings.xml><?xml version="1.0" encoding="utf-8"?>
<sst xmlns="http://schemas.openxmlformats.org/spreadsheetml/2006/main" count="375" uniqueCount="252">
  <si>
    <t>Унифицированная форма № ИНВ-1</t>
  </si>
  <si>
    <t>Лицо (а), ответственное (ые) за сохранность основных средств:</t>
  </si>
  <si>
    <t>должность</t>
  </si>
  <si>
    <t>подпись</t>
  </si>
  <si>
    <t>расшифровка подписи</t>
  </si>
  <si>
    <t>Код</t>
  </si>
  <si>
    <t>Форма по ОКУД</t>
  </si>
  <si>
    <t>по ОКПО</t>
  </si>
  <si>
    <t>организация</t>
  </si>
  <si>
    <t>Вид деятельности</t>
  </si>
  <si>
    <t>структурное подразделение</t>
  </si>
  <si>
    <t>номер</t>
  </si>
  <si>
    <t>дата</t>
  </si>
  <si>
    <t>Вид операции</t>
  </si>
  <si>
    <t>Дата окончания инвентаризации</t>
  </si>
  <si>
    <t>Дата начала инвентаризации</t>
  </si>
  <si>
    <t>Основание для проведения инвентаризации:</t>
  </si>
  <si>
    <t>ненужное зачеркнуть</t>
  </si>
  <si>
    <t>Номер документа</t>
  </si>
  <si>
    <t>Дата составления</t>
  </si>
  <si>
    <t>ИНВЕНТАРИЗАЦИОННАЯ ОПИСЬ</t>
  </si>
  <si>
    <t>Основные средства</t>
  </si>
  <si>
    <t>находящиеся</t>
  </si>
  <si>
    <t>Местонахождение</t>
  </si>
  <si>
    <t>Арендодатель</t>
  </si>
  <si>
    <t>*</t>
  </si>
  <si>
    <t>* Заполняется по основным средствам, полученным по договору аренды.</t>
  </si>
  <si>
    <t>РАСПИСКА</t>
  </si>
  <si>
    <t>2-я страница формы № ИНВ-1</t>
  </si>
  <si>
    <t>Итого по странице:</t>
  </si>
  <si>
    <t>а) количество порядковых номеров</t>
  </si>
  <si>
    <t>б) общее количество единиц фактически</t>
  </si>
  <si>
    <t>в) на сумму фактически</t>
  </si>
  <si>
    <t>прописью</t>
  </si>
  <si>
    <t>коп.</t>
  </si>
  <si>
    <t>руб.</t>
  </si>
  <si>
    <t>Номер</t>
  </si>
  <si>
    <t>по по-</t>
  </si>
  <si>
    <t>рядку</t>
  </si>
  <si>
    <t>По данным</t>
  </si>
  <si>
    <t>бухгалтерского</t>
  </si>
  <si>
    <t>учета</t>
  </si>
  <si>
    <t>Фактическое наличие</t>
  </si>
  <si>
    <t>наимено-</t>
  </si>
  <si>
    <t>вание</t>
  </si>
  <si>
    <t>Документ, подтверждающий</t>
  </si>
  <si>
    <t>принятие объекта на ответст-</t>
  </si>
  <si>
    <t>венное хранение (аренду)</t>
  </si>
  <si>
    <t>количест-</t>
  </si>
  <si>
    <t>во, шт.</t>
  </si>
  <si>
    <t>стоимость,</t>
  </si>
  <si>
    <t>руб. коп.</t>
  </si>
  <si>
    <t>Год выпуска</t>
  </si>
  <si>
    <t>(постройки,</t>
  </si>
  <si>
    <t>приобре-</t>
  </si>
  <si>
    <t>тения)</t>
  </si>
  <si>
    <t>паспорта</t>
  </si>
  <si>
    <t>инвентар-</t>
  </si>
  <si>
    <t>ный</t>
  </si>
  <si>
    <t>заводской</t>
  </si>
  <si>
    <t>(документа о</t>
  </si>
  <si>
    <t>регистрации)</t>
  </si>
  <si>
    <t>Итого</t>
  </si>
  <si>
    <t>3-я страница формы № ИНВ-1</t>
  </si>
  <si>
    <t>Итого по описи:</t>
  </si>
  <si>
    <t>Все подсчеты итогов по строкам, страницам и в целом по инвентаризационной описи основных средств проверены.</t>
  </si>
  <si>
    <t>Председатель комиссии</t>
  </si>
  <si>
    <t>«</t>
  </si>
  <si>
    <t>»</t>
  </si>
  <si>
    <t>г.</t>
  </si>
  <si>
    <t>Указанные в настоящей описи данные и расчеты проверил</t>
  </si>
  <si>
    <t>Все основные средства, поименованные в настоящей инвентаризационной описи с №</t>
  </si>
  <si>
    <t>по №</t>
  </si>
  <si>
    <t>, комиссией</t>
  </si>
  <si>
    <t>проверены в натуре в моем (нашем) присутствии и внесены в опись, в связи с чем претензий к инвентаризационной комиссии не имею (не имеем).</t>
  </si>
  <si>
    <t>Основные средства, перечисленные в описи, находятся на моем (нашем) ответственном хранении.</t>
  </si>
  <si>
    <t>Утверждена постановлением Госкомстата России от 18.08.98 № 88</t>
  </si>
  <si>
    <t>объекта</t>
  </si>
  <si>
    <t>и краткая характеристика</t>
  </si>
  <si>
    <t>Наименование, назначение</t>
  </si>
  <si>
    <t>в собственности организации, на ответственном хранении, в т. ч. арендованные</t>
  </si>
  <si>
    <t>К началу проведения инвентаризации все расходные и приходные документы на основные средства сданы в бухгалтерию, и все основные средства, поступившие на мою (нашу) ответственность, оприходованы, а выбывшие списаны в расход.</t>
  </si>
  <si>
    <t>Члены комиссии:</t>
  </si>
  <si>
    <t>Примечание</t>
  </si>
  <si>
    <t xml:space="preserve">Погрузчик В-140.00110 50-85 ММ,   год выпуска 2009,цвет - многоцветный, номер двигателя 80264494, номер КПП 080634А, номер и серия технического паспорта ВЕ 486628 выдан 21.08.2009г ЗАО "ЧСДМ",  заводской номер машины 096, </t>
  </si>
  <si>
    <t xml:space="preserve">Энергетическая установка Teksan TJ22DW5C </t>
  </si>
  <si>
    <t>2007 насос НДВ</t>
  </si>
  <si>
    <t xml:space="preserve">Дизель-генераторная установка ДГС 275-Т400 РД Номинальная мощность 275 кВа максимальная 302 кВа С панелью управления, в стандартной комплектации. Исполнение: Открытая, на раме Степень автоматизации 1. Двигатель: Р126ТI  EDIOA545136, дизельный, рядный 6-ти цилиндровый, жидкостного охлаждения, с турбонаддувом </t>
  </si>
  <si>
    <t xml:space="preserve">Дизель-генераторная установка ДГС 275-Т400 РД Номинальная мощность 275 кВа максимальная 302 кВа С панелью управления, в стандартной комплектации. Исполнение: Открытая, на раме Степень автоматизации 1. Двигатель: Р126ТI  EDIOA545137, дизельный, рядный 6-ти цилиндровый, жидкостного охлаждения, с турбонаддувом </t>
  </si>
  <si>
    <t>2 730 000,00</t>
  </si>
  <si>
    <t>в не рабочем состоянии</t>
  </si>
  <si>
    <t>установлена</t>
  </si>
  <si>
    <t>2007 Контрольно-кассовая машина (ККМ) Касби 02К</t>
  </si>
  <si>
    <t>на складе</t>
  </si>
  <si>
    <t>на водозаборе</t>
  </si>
  <si>
    <r>
      <t>2007</t>
    </r>
    <r>
      <rPr>
        <sz val="9"/>
        <rFont val="Times New Roman"/>
        <family val="1"/>
      </rPr>
      <t xml:space="preserve"> теплосеть  пл. 1496.0 п.м.</t>
    </r>
  </si>
  <si>
    <r>
      <t xml:space="preserve">2007 </t>
    </r>
    <r>
      <rPr>
        <sz val="9"/>
        <rFont val="Times New Roman"/>
        <family val="1"/>
      </rPr>
      <t xml:space="preserve">Водозаборная скважина </t>
    </r>
  </si>
  <si>
    <r>
      <t>2007</t>
    </r>
    <r>
      <rPr>
        <sz val="9"/>
        <rFont val="Times New Roman"/>
        <family val="1"/>
      </rPr>
      <t xml:space="preserve"> Линия эл.передач ВЛ-0.4КВт 3,5 м</t>
    </r>
  </si>
  <si>
    <r>
      <t>2007</t>
    </r>
    <r>
      <rPr>
        <sz val="9"/>
        <rFont val="Times New Roman"/>
        <family val="1"/>
      </rPr>
      <t xml:space="preserve"> Котел водогрейный КВм-1.44К</t>
    </r>
  </si>
  <si>
    <r>
      <t>2007</t>
    </r>
    <r>
      <rPr>
        <sz val="9"/>
        <rFont val="Times New Roman"/>
        <family val="1"/>
      </rPr>
      <t xml:space="preserve"> котел водогрейный КВм-1.44К</t>
    </r>
  </si>
  <si>
    <r>
      <t xml:space="preserve">2007 </t>
    </r>
    <r>
      <rPr>
        <sz val="9"/>
        <rFont val="Times New Roman"/>
        <family val="1"/>
      </rPr>
      <t>вентилятор ВД 2.8/3000 об/мин</t>
    </r>
  </si>
  <si>
    <r>
      <t>2007</t>
    </r>
    <r>
      <rPr>
        <sz val="9"/>
        <rFont val="Times New Roman"/>
        <family val="1"/>
      </rPr>
      <t xml:space="preserve"> Насос ЭЦВ 10-65-65</t>
    </r>
  </si>
  <si>
    <r>
      <t>2007</t>
    </r>
    <r>
      <rPr>
        <sz val="9"/>
        <rFont val="Times New Roman"/>
        <family val="1"/>
      </rPr>
      <t xml:space="preserve"> Насос 1Д200/36</t>
    </r>
  </si>
  <si>
    <r>
      <t xml:space="preserve">2007 </t>
    </r>
    <r>
      <rPr>
        <sz val="9"/>
        <rFont val="Times New Roman"/>
        <family val="1"/>
      </rPr>
      <t>резервуар 10 куб.м</t>
    </r>
  </si>
  <si>
    <r>
      <t>2011</t>
    </r>
    <r>
      <rPr>
        <sz val="9"/>
        <rFont val="Times New Roman"/>
        <family val="1"/>
      </rPr>
      <t xml:space="preserve"> дизель генераторная установка в,250кВт(312кВт)Prime.400,50ГЦ,1500об/мин.Зав.№20116980</t>
    </r>
  </si>
  <si>
    <r>
      <t xml:space="preserve">2011 </t>
    </r>
    <r>
      <rPr>
        <sz val="9"/>
        <rFont val="Times New Roman"/>
        <family val="1"/>
      </rPr>
      <t>дизель генераторная установка в,250кВт(312кВт)Prime.400,50ГЦ,1500об/мин.Зав.№20116981</t>
    </r>
  </si>
  <si>
    <r>
      <t xml:space="preserve">2012 </t>
    </r>
    <r>
      <rPr>
        <sz val="9"/>
        <rFont val="Times New Roman"/>
        <family val="1"/>
      </rPr>
      <t>Котел водогрейный КВм-1,86 с топеой ТШПм-2,0</t>
    </r>
  </si>
  <si>
    <r>
      <t>2012</t>
    </r>
    <r>
      <rPr>
        <sz val="9"/>
        <rFont val="Times New Roman"/>
        <family val="1"/>
      </rPr>
      <t xml:space="preserve"> Щит управления НРВ GR630G дизельных станций</t>
    </r>
  </si>
  <si>
    <r>
      <t xml:space="preserve">2014 </t>
    </r>
    <r>
      <rPr>
        <sz val="9"/>
        <rFont val="Times New Roman"/>
        <family val="1"/>
      </rPr>
      <t>труба стальная электросварная ГОСТ 10704 в пенополиуретановой изоляции с гидрозащитным покрытием из экструдированного полиэтилена ГОСТ 30732-2001Q76х3,5/160L11,7</t>
    </r>
  </si>
  <si>
    <r>
      <t xml:space="preserve">2014 </t>
    </r>
    <r>
      <rPr>
        <sz val="9"/>
        <rFont val="Times New Roman"/>
        <family val="1"/>
      </rPr>
      <t>труба стальная электросварная ГОСТ 10704 в пенополиуретановой изоляции с гидрозащитным покрытием из экструдированного полиэтилена ГОСТ 30732-2001Q57х3,5/140L11,7</t>
    </r>
  </si>
  <si>
    <r>
      <t xml:space="preserve">Манометр типа ТМ 610Р (0..1.0-1.6-МПа).0,1..10..16.кгс/см, поверенный  - </t>
    </r>
    <r>
      <rPr>
        <b/>
        <sz val="9"/>
        <rFont val="Times New Roman"/>
        <family val="1"/>
      </rPr>
      <t>6шт</t>
    </r>
    <r>
      <rPr>
        <sz val="9"/>
        <rFont val="Times New Roman"/>
        <family val="1"/>
      </rPr>
      <t>.    (цена 1800,00)</t>
    </r>
  </si>
  <si>
    <t>Насос Д200-36 с дв. 37 кВт/1500об/мин</t>
  </si>
  <si>
    <t>Редуктор Ч-125 топки ТШПМ-2,0 с шурующей планкой</t>
  </si>
  <si>
    <t>Шурующая планка топки ТШПМ-2,0</t>
  </si>
  <si>
    <t>Дутьевой вентилятор ВД-2,8-3000</t>
  </si>
  <si>
    <t>1-на складе, 1-установлен</t>
  </si>
  <si>
    <t>Вибратор ИВ-98Н-У2</t>
  </si>
  <si>
    <t>Дымосос ДН-9</t>
  </si>
  <si>
    <t>Клапан предохранительный</t>
  </si>
  <si>
    <t>2007 Здание котельной  пл. 813.0 кв.м.</t>
  </si>
  <si>
    <t>2007 Здание дизельной электростанции  пл. 458.7 кв.м.</t>
  </si>
  <si>
    <t>Задвижки стальные 80</t>
  </si>
  <si>
    <t>Задвижки стальные 50</t>
  </si>
  <si>
    <t>Краны шаровые цельносварные фланцевые (КШЦФ) 50</t>
  </si>
  <si>
    <t>Краны шаровые цельносварные фланцевые (КШЦФ) 40</t>
  </si>
  <si>
    <t>Краны шаровые цельносварные фланцевые (КШЦФ) 32</t>
  </si>
  <si>
    <t>Краны шаровые цельносварные фланцевые (КШЦФ) 25</t>
  </si>
  <si>
    <t>Фланцы стальные ответные 80</t>
  </si>
  <si>
    <t>Фланцы стальные ответные 50</t>
  </si>
  <si>
    <t>Фланцы стальные ответные 32</t>
  </si>
  <si>
    <r>
      <t>Отводы бесшовные крутоизогнутые с углом поворота 90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 80</t>
    </r>
  </si>
  <si>
    <r>
      <t>Отводы бесшовные крутоизогнутые с углом поворота 90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 50</t>
    </r>
  </si>
  <si>
    <r>
      <t>Отводы бесшовные крутоизогнутые с углом поворота 90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 32</t>
    </r>
  </si>
  <si>
    <t>Сборка (сгоны + муфты+контргайки+короткие резьбы) 15</t>
  </si>
  <si>
    <t>Сборка (сгоны + муфты+контргайки+короткие резьбы) 20</t>
  </si>
  <si>
    <t>Сборка (сгоны + муфты+контргайки+короткие резьбы) 25</t>
  </si>
  <si>
    <t>Сборка (сгоны + муфты+контргайки+короткие резьбы) 32</t>
  </si>
  <si>
    <t>Сборка (сгоны + муфты+контргайки+короткие резьбы) 40</t>
  </si>
  <si>
    <t>Сборка (сгоны + муфты+контргайки+короткие резьбы) 50</t>
  </si>
  <si>
    <t>Резьбы односторонние длинные 32</t>
  </si>
  <si>
    <t>Резьбы односторонние длинные 50</t>
  </si>
  <si>
    <t>Резьбы односторонние длинные 75</t>
  </si>
  <si>
    <t>Резьбы двухсторонние длинные 32</t>
  </si>
  <si>
    <t>Резьбы двухсторонние длинные 50</t>
  </si>
  <si>
    <t>Резьбы двухсторонние длинные 75</t>
  </si>
  <si>
    <r>
      <t>Резина прокладочная на все котельные толщиной 4 мм, м</t>
    </r>
    <r>
      <rPr>
        <vertAlign val="superscript"/>
        <sz val="9"/>
        <rFont val="Times New Roman"/>
        <family val="1"/>
      </rPr>
      <t>2</t>
    </r>
  </si>
  <si>
    <r>
      <t>Резина прокладочная на все котельные толщиной 5 мм, м</t>
    </r>
    <r>
      <rPr>
        <vertAlign val="superscript"/>
        <sz val="9"/>
        <rFont val="Times New Roman"/>
        <family val="1"/>
      </rPr>
      <t>2</t>
    </r>
  </si>
  <si>
    <t>Рубероид РКК-350</t>
  </si>
  <si>
    <t>Утеплитель "Glass Wool"</t>
  </si>
  <si>
    <t>10-на складе, 20-установлено</t>
  </si>
  <si>
    <t>5-на складе, 25 установлено</t>
  </si>
  <si>
    <t>Труба ГОСТ 10704-91 ф70х3,5мм</t>
  </si>
  <si>
    <t>Труба ГОСТ 10704-91 ф50х3,5мм</t>
  </si>
  <si>
    <t>Труба ГОСТ 10704-91 ф32х2,5мм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</si>
  <si>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</si>
  <si>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</si>
  <si>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</si>
  <si>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</si>
  <si>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</si>
  <si>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</si>
  <si>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</si>
  <si>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</si>
  <si>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</si>
  <si>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</si>
  <si>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</si>
  <si>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</si>
  <si>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</si>
  <si>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</si>
  <si>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</si>
  <si>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</si>
  <si>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</si>
  <si>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</si>
  <si>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</si>
  <si>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</si>
  <si>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</si>
  <si>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</si>
  <si>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</si>
  <si>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</si>
  <si>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</si>
  <si>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</si>
  <si>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</si>
  <si>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</si>
  <si>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</si>
  <si>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</si>
  <si>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</si>
  <si>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</si>
  <si>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</si>
  <si>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</si>
  <si>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</si>
  <si>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</si>
  <si>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</si>
  <si>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</si>
  <si>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</si>
  <si>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</si>
  <si>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</si>
  <si>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</si>
  <si>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</si>
  <si>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</si>
  <si>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</si>
  <si>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</si>
  <si>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</si>
  <si>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</si>
  <si>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</si>
  <si>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</si>
  <si>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</si>
  <si>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</si>
  <si>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</si>
  <si>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</si>
  <si>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</si>
  <si>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</si>
  <si>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</si>
  <si>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</si>
  <si>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</si>
  <si>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</si>
  <si>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</si>
  <si>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</si>
  <si>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</si>
  <si>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</si>
  <si>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</si>
  <si>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</si>
  <si>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</si>
  <si>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</si>
  <si>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</si>
  <si>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распоряжение от 05.03.2018 № 70-ра</t>
  </si>
  <si>
    <t>06.03.2018</t>
  </si>
  <si>
    <t>Основные средства, товаро-материальные ценности</t>
  </si>
  <si>
    <t>п. Мадаун</t>
  </si>
  <si>
    <t>ОАО "ОлаИнтерКом"</t>
  </si>
  <si>
    <t>основных средств, ТМЦ</t>
  </si>
  <si>
    <t>руководитель комитета по управлению муниципальным имуществом администрации Тенькинского городского округа</t>
  </si>
  <si>
    <t>В.В.Шевченко</t>
  </si>
  <si>
    <t>главный специалист отдела имущественных отношений комитета по управлению муниципальным имуществом администрации Тенькинского городского округа</t>
  </si>
  <si>
    <t>Т.В.Осипова</t>
  </si>
  <si>
    <t>главный специалист отдела архитектуры, градостроительства и дорожного хозяйства комитета жилищно-коммунального хозяйства, дорожного хозяйства  и жизнеобеспечения администрации Тенькинского городского округа</t>
  </si>
  <si>
    <t>В.Н.Пименов</t>
  </si>
  <si>
    <t>ведущий специалист  отдела  бухгалтерского учета и отчетности администрации Тенькинского городского округа</t>
  </si>
  <si>
    <t>С.Ф.Хорошун</t>
  </si>
  <si>
    <t>главный специалист территориальной администрации поселка Мадаун Тенькинского городского округа</t>
  </si>
  <si>
    <t>М.В.Чаброва</t>
  </si>
  <si>
    <t>механик – диспетчер муниципального казенного учреждения «Тенькинский эксплуатационный центр» (по согласованию)</t>
  </si>
  <si>
    <t>А.В.Баглаев</t>
  </si>
  <si>
    <t>начальник ПТО акционерного общества «ОлаИнтерКом» (по согласованию)</t>
  </si>
  <si>
    <t>А.В.Долгополов</t>
  </si>
  <si>
    <t>материалист акционерного общества «ОлаИнтерКом» (по согласованию)</t>
  </si>
  <si>
    <t>Н.В.Заика</t>
  </si>
  <si>
    <t>в собственности организации, в оперативном управлении, по концессионному соглашению от 26.06.2015</t>
  </si>
  <si>
    <t>п.Мадаун</t>
  </si>
  <si>
    <t>Дымосос ДН-9 (правый) с двиг. 15кВт/1500 об устаногвлен в 2017 (из Усть-Ом)</t>
  </si>
  <si>
    <t>в п.Омчак</t>
  </si>
  <si>
    <t>вышел из строя</t>
  </si>
  <si>
    <t>1 установлен 2015 г., 1 на складе</t>
  </si>
  <si>
    <t>(1 склад)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</si>
</sst>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left" vertical="top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justify" vertical="center"/>
    </xf>
    <xf numFmtId="0" fontId="4" fillId="0" borderId="0" xfId="0" applyNumberFormat="1" applyFont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4" fontId="10" fillId="0" borderId="39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view="pageBreakPreview" zoomScaleNormal="94" zoomScaleSheetLayoutView="100" zoomScalePageLayoutView="0" workbookViewId="0" topLeftCell="A1">
      <selection activeCell="AI19" sqref="AI19:BM19"/>
    </sheetView>
  </sheetViews>
  <sheetFormatPr defaultColWidth="1.37890625" defaultRowHeight="12.75"/>
  <cols>
    <col min="1" max="16384" width="1.37890625" style="1" customWidth="1"/>
  </cols>
  <sheetData>
    <row r="1" s="14" customFormat="1" ht="11.25">
      <c r="CU1" s="15" t="s">
        <v>0</v>
      </c>
    </row>
    <row r="2" s="14" customFormat="1" ht="11.25">
      <c r="CU2" s="15" t="s">
        <v>76</v>
      </c>
    </row>
    <row r="3" s="10" customFormat="1" ht="5.25"/>
    <row r="4" spans="89:99" ht="15.75" thickBot="1">
      <c r="CK4" s="57" t="s">
        <v>5</v>
      </c>
      <c r="CL4" s="57"/>
      <c r="CM4" s="57"/>
      <c r="CN4" s="57"/>
      <c r="CO4" s="57"/>
      <c r="CP4" s="57"/>
      <c r="CQ4" s="57"/>
      <c r="CR4" s="57"/>
      <c r="CS4" s="57"/>
      <c r="CT4" s="57"/>
      <c r="CU4" s="57"/>
    </row>
    <row r="5" spans="87:99" ht="15">
      <c r="CI5" s="2" t="s">
        <v>6</v>
      </c>
      <c r="CK5" s="58">
        <v>317001</v>
      </c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5">
      <c r="A6" s="48" t="s">
        <v>227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I6" s="2" t="s">
        <v>7</v>
      </c>
      <c r="CK6" s="61"/>
      <c r="CL6" s="62"/>
      <c r="CM6" s="62"/>
      <c r="CN6" s="62"/>
      <c r="CO6" s="62"/>
      <c r="CP6" s="62"/>
      <c r="CQ6" s="62"/>
      <c r="CR6" s="62"/>
      <c r="CS6" s="62"/>
      <c r="CT6" s="62"/>
      <c r="CU6" s="63"/>
    </row>
    <row r="7" spans="1:99" s="4" customFormat="1" ht="10.5">
      <c r="A7" s="50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K7" s="51"/>
      <c r="CL7" s="52"/>
      <c r="CM7" s="52"/>
      <c r="CN7" s="52"/>
      <c r="CO7" s="52"/>
      <c r="CP7" s="52"/>
      <c r="CQ7" s="52"/>
      <c r="CR7" s="52"/>
      <c r="CS7" s="52"/>
      <c r="CT7" s="52"/>
      <c r="CU7" s="53"/>
    </row>
    <row r="8" spans="1:99" ht="15">
      <c r="A8" s="48" t="s">
        <v>246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54"/>
      <c r="CL8" s="55"/>
      <c r="CM8" s="55"/>
      <c r="CN8" s="55"/>
      <c r="CO8" s="55"/>
      <c r="CP8" s="55"/>
      <c r="CQ8" s="55"/>
      <c r="CR8" s="55"/>
      <c r="CS8" s="55"/>
      <c r="CT8" s="55"/>
      <c r="CU8" s="56"/>
    </row>
    <row r="9" spans="1:99" s="4" customFormat="1" ht="10.5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1"/>
      <c r="CL9" s="52"/>
      <c r="CM9" s="52"/>
      <c r="CN9" s="52"/>
      <c r="CO9" s="52"/>
      <c r="CP9" s="52"/>
      <c r="CQ9" s="52"/>
      <c r="CR9" s="52"/>
      <c r="CS9" s="52"/>
      <c r="CT9" s="52"/>
      <c r="CU9" s="53"/>
    </row>
    <row r="10" spans="87:99" ht="15">
      <c r="CI10" s="2" t="s">
        <v>9</v>
      </c>
      <c r="CK10" s="54"/>
      <c r="CL10" s="55"/>
      <c r="CM10" s="55"/>
      <c r="CN10" s="55"/>
      <c r="CO10" s="55"/>
      <c r="CP10" s="55"/>
      <c r="CQ10" s="55"/>
      <c r="CR10" s="55"/>
      <c r="CS10" s="55"/>
      <c r="CT10" s="55"/>
      <c r="CU10" s="56"/>
    </row>
    <row r="11" spans="1:99" ht="15">
      <c r="A11" s="3" t="s">
        <v>16</v>
      </c>
      <c r="AB11" s="48" t="s">
        <v>223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4" t="s">
        <v>11</v>
      </c>
      <c r="CF11" s="45"/>
      <c r="CG11" s="45"/>
      <c r="CH11" s="45"/>
      <c r="CI11" s="45"/>
      <c r="CJ11" s="46"/>
      <c r="CK11" s="61"/>
      <c r="CL11" s="62"/>
      <c r="CM11" s="62"/>
      <c r="CN11" s="62"/>
      <c r="CO11" s="62"/>
      <c r="CP11" s="62"/>
      <c r="CQ11" s="62"/>
      <c r="CR11" s="62"/>
      <c r="CS11" s="62"/>
      <c r="CT11" s="62"/>
      <c r="CU11" s="63"/>
    </row>
    <row r="12" spans="28:99" ht="15">
      <c r="AB12" s="50" t="s">
        <v>17</v>
      </c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47" t="s">
        <v>12</v>
      </c>
      <c r="CF12" s="48"/>
      <c r="CG12" s="48"/>
      <c r="CH12" s="48"/>
      <c r="CI12" s="48"/>
      <c r="CJ12" s="49"/>
      <c r="CK12" s="61"/>
      <c r="CL12" s="62"/>
      <c r="CM12" s="62"/>
      <c r="CN12" s="62"/>
      <c r="CO12" s="62"/>
      <c r="CP12" s="62"/>
      <c r="CQ12" s="62"/>
      <c r="CR12" s="62"/>
      <c r="CS12" s="62"/>
      <c r="CT12" s="62"/>
      <c r="CU12" s="63"/>
    </row>
    <row r="13" spans="87:99" ht="15">
      <c r="CI13" s="2" t="s">
        <v>15</v>
      </c>
      <c r="CK13" s="61"/>
      <c r="CL13" s="62"/>
      <c r="CM13" s="62"/>
      <c r="CN13" s="62"/>
      <c r="CO13" s="62"/>
      <c r="CP13" s="62"/>
      <c r="CQ13" s="62"/>
      <c r="CR13" s="62"/>
      <c r="CS13" s="62"/>
      <c r="CT13" s="62"/>
      <c r="CU13" s="63"/>
    </row>
    <row r="14" spans="87:99" ht="15">
      <c r="CI14" s="2" t="s">
        <v>14</v>
      </c>
      <c r="CK14" s="61"/>
      <c r="CL14" s="62"/>
      <c r="CM14" s="62"/>
      <c r="CN14" s="62"/>
      <c r="CO14" s="62"/>
      <c r="CP14" s="62"/>
      <c r="CQ14" s="62"/>
      <c r="CR14" s="62"/>
      <c r="CS14" s="62"/>
      <c r="CT14" s="62"/>
      <c r="CU14" s="63"/>
    </row>
    <row r="15" spans="87:99" ht="15.75" thickBot="1">
      <c r="CI15" s="2" t="s">
        <v>13</v>
      </c>
      <c r="CK15" s="74"/>
      <c r="CL15" s="75"/>
      <c r="CM15" s="75"/>
      <c r="CN15" s="75"/>
      <c r="CO15" s="75"/>
      <c r="CP15" s="75"/>
      <c r="CQ15" s="75"/>
      <c r="CR15" s="75"/>
      <c r="CS15" s="75"/>
      <c r="CT15" s="75"/>
      <c r="CU15" s="76"/>
    </row>
    <row r="16" s="10" customFormat="1" ht="5.25"/>
    <row r="17" spans="33:92" ht="15.75" customHeight="1" thickBot="1">
      <c r="AG17" s="43" t="s">
        <v>20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Q17" s="64" t="s">
        <v>18</v>
      </c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4" t="s">
        <v>19</v>
      </c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6"/>
    </row>
    <row r="18" spans="33:92" ht="15.75" customHeight="1" thickBot="1"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Q18" s="67" t="s">
        <v>154</v>
      </c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9"/>
      <c r="CC18" s="67" t="s">
        <v>224</v>
      </c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</row>
    <row r="19" spans="35:65" s="16" customFormat="1" ht="18.75">
      <c r="AI19" s="78" t="s">
        <v>228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</row>
    <row r="20" spans="1:99" ht="15">
      <c r="A20" s="3" t="s">
        <v>21</v>
      </c>
      <c r="M20" s="48" t="s">
        <v>225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</row>
    <row r="21" spans="1:99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</row>
    <row r="22" spans="1:99" ht="15">
      <c r="A22" s="3" t="s">
        <v>22</v>
      </c>
      <c r="I22" s="6"/>
      <c r="J22" s="45" t="s">
        <v>245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</row>
    <row r="23" spans="1:99" s="5" customFormat="1" ht="10.5">
      <c r="A23" s="8"/>
      <c r="I23" s="9"/>
      <c r="J23" s="77" t="s">
        <v>80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</row>
    <row r="24" spans="1:99" ht="15">
      <c r="A24" s="3" t="s">
        <v>23</v>
      </c>
      <c r="M24" s="48" t="s">
        <v>226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</row>
    <row r="25" spans="1:99" ht="15">
      <c r="A25" s="3" t="s">
        <v>24</v>
      </c>
      <c r="J25" s="1" t="s">
        <v>25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</row>
    <row r="26" s="18" customFormat="1" ht="15">
      <c r="A26" s="20"/>
    </row>
    <row r="27" spans="1:99" s="18" customFormat="1" ht="15">
      <c r="A27" s="73" t="s">
        <v>27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</row>
    <row r="28" spans="1:99" s="10" customFormat="1" ht="5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</row>
    <row r="29" spans="1:99" s="18" customFormat="1" ht="30" customHeight="1">
      <c r="A29" s="72" t="s">
        <v>81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</row>
    <row r="30" s="10" customFormat="1" ht="5.25"/>
    <row r="31" ht="15">
      <c r="A31" s="3" t="s">
        <v>1</v>
      </c>
    </row>
    <row r="32" spans="38:99" ht="15"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</row>
    <row r="33" spans="38:99" s="5" customFormat="1" ht="10.5">
      <c r="AL33" s="71" t="s">
        <v>2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G33" s="71" t="s">
        <v>3</v>
      </c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CA33" s="71" t="s">
        <v>4</v>
      </c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</row>
    <row r="34" spans="38:99" ht="15"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</row>
    <row r="35" spans="38:99" s="4" customFormat="1" ht="10.5">
      <c r="AL35" s="71" t="s">
        <v>2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5"/>
      <c r="BG35" s="71" t="s">
        <v>3</v>
      </c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5"/>
      <c r="CA35" s="71" t="s">
        <v>4</v>
      </c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</row>
    <row r="36" spans="38:99" ht="15"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</row>
    <row r="37" spans="1:99" s="4" customFormat="1" ht="10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AL37" s="71" t="s">
        <v>2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5"/>
      <c r="BG37" s="71" t="s">
        <v>3</v>
      </c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5"/>
      <c r="CA37" s="71" t="s">
        <v>4</v>
      </c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</row>
    <row r="38" s="13" customFormat="1" ht="11.25">
      <c r="A38" s="7" t="s">
        <v>26</v>
      </c>
    </row>
  </sheetData>
  <sheetProtection/>
  <mergeCells count="50">
    <mergeCell ref="AL35:BE35"/>
    <mergeCell ref="BG35:BY35"/>
    <mergeCell ref="CA35:CU35"/>
    <mergeCell ref="AI19:BM19"/>
    <mergeCell ref="AL36:BE36"/>
    <mergeCell ref="BG36:BY36"/>
    <mergeCell ref="CA36:CU36"/>
    <mergeCell ref="AL37:BE37"/>
    <mergeCell ref="BG37:BY37"/>
    <mergeCell ref="CA37:CU37"/>
    <mergeCell ref="BG34:BY34"/>
    <mergeCell ref="CA34:CU34"/>
    <mergeCell ref="AL34:BE34"/>
    <mergeCell ref="M24:CU24"/>
    <mergeCell ref="A9:CJ9"/>
    <mergeCell ref="CK9:CU10"/>
    <mergeCell ref="AL32:BE32"/>
    <mergeCell ref="BG32:BY32"/>
    <mergeCell ref="CA32:CU32"/>
    <mergeCell ref="J23:CU23"/>
    <mergeCell ref="CK13:CU13"/>
    <mergeCell ref="CK14:CU14"/>
    <mergeCell ref="CK11:CU11"/>
    <mergeCell ref="A21:CU21"/>
    <mergeCell ref="AL33:BE33"/>
    <mergeCell ref="BG33:BY33"/>
    <mergeCell ref="CA33:CU33"/>
    <mergeCell ref="AB12:CD12"/>
    <mergeCell ref="CK12:CU12"/>
    <mergeCell ref="A29:CU29"/>
    <mergeCell ref="A27:CU27"/>
    <mergeCell ref="J22:CU22"/>
    <mergeCell ref="CK15:CU15"/>
    <mergeCell ref="CK7:CU8"/>
    <mergeCell ref="CK4:CU4"/>
    <mergeCell ref="CK5:CU5"/>
    <mergeCell ref="CK6:CU6"/>
    <mergeCell ref="K25:CU25"/>
    <mergeCell ref="BQ17:CB17"/>
    <mergeCell ref="CC17:CN17"/>
    <mergeCell ref="BQ18:CB18"/>
    <mergeCell ref="CC18:CN18"/>
    <mergeCell ref="M20:CU20"/>
    <mergeCell ref="AG17:BO18"/>
    <mergeCell ref="CE11:CJ11"/>
    <mergeCell ref="CE12:CJ12"/>
    <mergeCell ref="AB11:CD11"/>
    <mergeCell ref="A6:CA6"/>
    <mergeCell ref="A7:CA7"/>
    <mergeCell ref="A8:CJ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C89"/>
  <sheetViews>
    <sheetView tabSelected="1" view="pageBreakPreview" zoomScale="120" zoomScaleNormal="150" zoomScaleSheetLayoutView="120" zoomScalePageLayoutView="0" workbookViewId="0" topLeftCell="A56">
      <selection activeCell="G88" sqref="G88:CB88"/>
    </sheetView>
  </sheetViews>
  <sheetFormatPr defaultColWidth="1.37890625" defaultRowHeight="12.75"/>
  <cols>
    <col min="1" max="5" width="1.37890625" style="24" customWidth="1"/>
    <col min="6" max="6" width="33.75390625" style="24" customWidth="1"/>
    <col min="7" max="65" width="1.37890625" style="24" customWidth="1"/>
    <col min="66" max="66" width="2.125" style="24" customWidth="1"/>
    <col min="67" max="79" width="1.37890625" style="24" customWidth="1"/>
    <col min="80" max="80" width="3.125" style="24" customWidth="1"/>
    <col min="81" max="81" width="22.625" style="24" bestFit="1" customWidth="1"/>
    <col min="82" max="16384" width="1.37890625" style="24" customWidth="1"/>
  </cols>
  <sheetData>
    <row r="1" s="21" customFormat="1" ht="12">
      <c r="CB1" s="22" t="s">
        <v>28</v>
      </c>
    </row>
    <row r="2" s="21" customFormat="1" ht="12"/>
    <row r="3" spans="1:81" ht="12">
      <c r="A3" s="111" t="s">
        <v>36</v>
      </c>
      <c r="B3" s="111"/>
      <c r="C3" s="111"/>
      <c r="D3" s="111"/>
      <c r="E3" s="111"/>
      <c r="F3" s="35" t="s">
        <v>79</v>
      </c>
      <c r="G3" s="111" t="s">
        <v>45</v>
      </c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 t="s">
        <v>52</v>
      </c>
      <c r="Z3" s="111"/>
      <c r="AA3" s="111"/>
      <c r="AB3" s="111"/>
      <c r="AC3" s="111"/>
      <c r="AD3" s="111"/>
      <c r="AE3" s="111"/>
      <c r="AF3" s="111" t="s">
        <v>36</v>
      </c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 t="s">
        <v>42</v>
      </c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 t="s">
        <v>39</v>
      </c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22" t="s">
        <v>83</v>
      </c>
    </row>
    <row r="4" spans="1:81" ht="12">
      <c r="A4" s="112" t="s">
        <v>37</v>
      </c>
      <c r="B4" s="112"/>
      <c r="C4" s="112"/>
      <c r="D4" s="112"/>
      <c r="E4" s="112"/>
      <c r="F4" s="36" t="s">
        <v>78</v>
      </c>
      <c r="G4" s="112" t="s">
        <v>46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 t="s">
        <v>53</v>
      </c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 t="s">
        <v>40</v>
      </c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22"/>
    </row>
    <row r="5" spans="1:81" ht="12">
      <c r="A5" s="112" t="s">
        <v>38</v>
      </c>
      <c r="B5" s="112"/>
      <c r="C5" s="112"/>
      <c r="D5" s="112"/>
      <c r="E5" s="112"/>
      <c r="F5" s="36" t="s">
        <v>77</v>
      </c>
      <c r="G5" s="113" t="s">
        <v>47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2" t="s">
        <v>54</v>
      </c>
      <c r="Z5" s="112"/>
      <c r="AA5" s="112"/>
      <c r="AB5" s="112"/>
      <c r="AC5" s="112"/>
      <c r="AD5" s="112"/>
      <c r="AE5" s="112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 t="s">
        <v>41</v>
      </c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22"/>
    </row>
    <row r="6" spans="1:81" ht="12">
      <c r="A6" s="112"/>
      <c r="B6" s="112"/>
      <c r="C6" s="112"/>
      <c r="D6" s="112"/>
      <c r="E6" s="112"/>
      <c r="F6" s="36"/>
      <c r="G6" s="111" t="s">
        <v>43</v>
      </c>
      <c r="H6" s="111"/>
      <c r="I6" s="111"/>
      <c r="J6" s="111"/>
      <c r="K6" s="111"/>
      <c r="L6" s="111"/>
      <c r="M6" s="111" t="s">
        <v>12</v>
      </c>
      <c r="N6" s="111"/>
      <c r="O6" s="111"/>
      <c r="P6" s="111"/>
      <c r="Q6" s="111"/>
      <c r="R6" s="111"/>
      <c r="S6" s="111" t="s">
        <v>11</v>
      </c>
      <c r="T6" s="111"/>
      <c r="U6" s="111"/>
      <c r="V6" s="111"/>
      <c r="W6" s="111"/>
      <c r="X6" s="111"/>
      <c r="Y6" s="112" t="s">
        <v>55</v>
      </c>
      <c r="Z6" s="112"/>
      <c r="AA6" s="112"/>
      <c r="AB6" s="112"/>
      <c r="AC6" s="112"/>
      <c r="AD6" s="112"/>
      <c r="AE6" s="112"/>
      <c r="AF6" s="108" t="s">
        <v>57</v>
      </c>
      <c r="AG6" s="109"/>
      <c r="AH6" s="109"/>
      <c r="AI6" s="109"/>
      <c r="AJ6" s="109"/>
      <c r="AK6" s="109"/>
      <c r="AL6" s="110"/>
      <c r="AM6" s="108" t="s">
        <v>59</v>
      </c>
      <c r="AN6" s="109"/>
      <c r="AO6" s="109"/>
      <c r="AP6" s="109"/>
      <c r="AQ6" s="109"/>
      <c r="AR6" s="109"/>
      <c r="AS6" s="110"/>
      <c r="AT6" s="108" t="s">
        <v>56</v>
      </c>
      <c r="AU6" s="109"/>
      <c r="AV6" s="109"/>
      <c r="AW6" s="109"/>
      <c r="AX6" s="109"/>
      <c r="AY6" s="109"/>
      <c r="AZ6" s="110"/>
      <c r="BA6" s="108" t="s">
        <v>48</v>
      </c>
      <c r="BB6" s="109"/>
      <c r="BC6" s="109"/>
      <c r="BD6" s="109"/>
      <c r="BE6" s="109"/>
      <c r="BF6" s="109"/>
      <c r="BG6" s="110"/>
      <c r="BH6" s="108" t="s">
        <v>50</v>
      </c>
      <c r="BI6" s="109"/>
      <c r="BJ6" s="109"/>
      <c r="BK6" s="109"/>
      <c r="BL6" s="109"/>
      <c r="BM6" s="109"/>
      <c r="BN6" s="110"/>
      <c r="BO6" s="108" t="s">
        <v>48</v>
      </c>
      <c r="BP6" s="109"/>
      <c r="BQ6" s="109"/>
      <c r="BR6" s="109"/>
      <c r="BS6" s="109"/>
      <c r="BT6" s="109"/>
      <c r="BU6" s="110"/>
      <c r="BV6" s="108" t="s">
        <v>50</v>
      </c>
      <c r="BW6" s="109"/>
      <c r="BX6" s="109"/>
      <c r="BY6" s="109"/>
      <c r="BZ6" s="109"/>
      <c r="CA6" s="109"/>
      <c r="CB6" s="110"/>
      <c r="CC6" s="23"/>
    </row>
    <row r="7" spans="1:81" ht="12">
      <c r="A7" s="112"/>
      <c r="B7" s="112"/>
      <c r="C7" s="112"/>
      <c r="D7" s="112"/>
      <c r="E7" s="112"/>
      <c r="F7" s="36"/>
      <c r="G7" s="112" t="s">
        <v>44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08" t="s">
        <v>58</v>
      </c>
      <c r="AG7" s="109"/>
      <c r="AH7" s="109"/>
      <c r="AI7" s="109"/>
      <c r="AJ7" s="109"/>
      <c r="AK7" s="109"/>
      <c r="AL7" s="110"/>
      <c r="AM7" s="108"/>
      <c r="AN7" s="109"/>
      <c r="AO7" s="109"/>
      <c r="AP7" s="109"/>
      <c r="AQ7" s="109"/>
      <c r="AR7" s="109"/>
      <c r="AS7" s="110"/>
      <c r="AT7" s="108" t="s">
        <v>60</v>
      </c>
      <c r="AU7" s="109"/>
      <c r="AV7" s="109"/>
      <c r="AW7" s="109"/>
      <c r="AX7" s="109"/>
      <c r="AY7" s="109"/>
      <c r="AZ7" s="110"/>
      <c r="BA7" s="108" t="s">
        <v>49</v>
      </c>
      <c r="BB7" s="109"/>
      <c r="BC7" s="109"/>
      <c r="BD7" s="109"/>
      <c r="BE7" s="109"/>
      <c r="BF7" s="109"/>
      <c r="BG7" s="110"/>
      <c r="BH7" s="108" t="s">
        <v>51</v>
      </c>
      <c r="BI7" s="109"/>
      <c r="BJ7" s="109"/>
      <c r="BK7" s="109"/>
      <c r="BL7" s="109"/>
      <c r="BM7" s="109"/>
      <c r="BN7" s="110"/>
      <c r="BO7" s="108" t="s">
        <v>49</v>
      </c>
      <c r="BP7" s="109"/>
      <c r="BQ7" s="109"/>
      <c r="BR7" s="109"/>
      <c r="BS7" s="109"/>
      <c r="BT7" s="109"/>
      <c r="BU7" s="110"/>
      <c r="BV7" s="108" t="s">
        <v>51</v>
      </c>
      <c r="BW7" s="109"/>
      <c r="BX7" s="109"/>
      <c r="BY7" s="109"/>
      <c r="BZ7" s="109"/>
      <c r="CA7" s="109"/>
      <c r="CB7" s="110"/>
      <c r="CC7" s="23"/>
    </row>
    <row r="8" spans="1:81" ht="12">
      <c r="A8" s="113"/>
      <c r="B8" s="113"/>
      <c r="C8" s="113"/>
      <c r="D8" s="113"/>
      <c r="E8" s="113"/>
      <c r="F8" s="37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08"/>
      <c r="AG8" s="109"/>
      <c r="AH8" s="109"/>
      <c r="AI8" s="109"/>
      <c r="AJ8" s="109"/>
      <c r="AK8" s="109"/>
      <c r="AL8" s="110"/>
      <c r="AM8" s="108"/>
      <c r="AN8" s="109"/>
      <c r="AO8" s="109"/>
      <c r="AP8" s="109"/>
      <c r="AQ8" s="109"/>
      <c r="AR8" s="109"/>
      <c r="AS8" s="110"/>
      <c r="AT8" s="108" t="s">
        <v>61</v>
      </c>
      <c r="AU8" s="109"/>
      <c r="AV8" s="109"/>
      <c r="AW8" s="109"/>
      <c r="AX8" s="109"/>
      <c r="AY8" s="109"/>
      <c r="AZ8" s="110"/>
      <c r="BA8" s="108"/>
      <c r="BB8" s="109"/>
      <c r="BC8" s="109"/>
      <c r="BD8" s="109"/>
      <c r="BE8" s="109"/>
      <c r="BF8" s="109"/>
      <c r="BG8" s="110"/>
      <c r="BH8" s="108"/>
      <c r="BI8" s="109"/>
      <c r="BJ8" s="109"/>
      <c r="BK8" s="109"/>
      <c r="BL8" s="109"/>
      <c r="BM8" s="109"/>
      <c r="BN8" s="110"/>
      <c r="BO8" s="108"/>
      <c r="BP8" s="109"/>
      <c r="BQ8" s="109"/>
      <c r="BR8" s="109"/>
      <c r="BS8" s="109"/>
      <c r="BT8" s="109"/>
      <c r="BU8" s="110"/>
      <c r="BV8" s="108"/>
      <c r="BW8" s="109"/>
      <c r="BX8" s="109"/>
      <c r="BY8" s="109"/>
      <c r="BZ8" s="109"/>
      <c r="CA8" s="109"/>
      <c r="CB8" s="110"/>
      <c r="CC8" s="23"/>
    </row>
    <row r="9" spans="1:81" ht="12">
      <c r="A9" s="80">
        <v>1</v>
      </c>
      <c r="B9" s="80"/>
      <c r="C9" s="80"/>
      <c r="D9" s="80"/>
      <c r="E9" s="80"/>
      <c r="F9" s="25">
        <v>2</v>
      </c>
      <c r="G9" s="80">
        <v>3</v>
      </c>
      <c r="H9" s="80"/>
      <c r="I9" s="80"/>
      <c r="J9" s="80"/>
      <c r="K9" s="80"/>
      <c r="L9" s="80"/>
      <c r="M9" s="80">
        <v>4</v>
      </c>
      <c r="N9" s="80"/>
      <c r="O9" s="80"/>
      <c r="P9" s="80"/>
      <c r="Q9" s="80"/>
      <c r="R9" s="80"/>
      <c r="S9" s="80">
        <v>5</v>
      </c>
      <c r="T9" s="80"/>
      <c r="U9" s="80"/>
      <c r="V9" s="80"/>
      <c r="W9" s="80"/>
      <c r="X9" s="80"/>
      <c r="Y9" s="80">
        <v>6</v>
      </c>
      <c r="Z9" s="80"/>
      <c r="AA9" s="80"/>
      <c r="AB9" s="80"/>
      <c r="AC9" s="80"/>
      <c r="AD9" s="80"/>
      <c r="AE9" s="80"/>
      <c r="AF9" s="80">
        <v>7</v>
      </c>
      <c r="AG9" s="80"/>
      <c r="AH9" s="80"/>
      <c r="AI9" s="80"/>
      <c r="AJ9" s="80"/>
      <c r="AK9" s="80"/>
      <c r="AL9" s="80"/>
      <c r="AM9" s="80">
        <v>8</v>
      </c>
      <c r="AN9" s="80"/>
      <c r="AO9" s="80"/>
      <c r="AP9" s="80"/>
      <c r="AQ9" s="80"/>
      <c r="AR9" s="80"/>
      <c r="AS9" s="80"/>
      <c r="AT9" s="80">
        <v>9</v>
      </c>
      <c r="AU9" s="80"/>
      <c r="AV9" s="80"/>
      <c r="AW9" s="80"/>
      <c r="AX9" s="80"/>
      <c r="AY9" s="80"/>
      <c r="AZ9" s="80"/>
      <c r="BA9" s="80">
        <v>10</v>
      </c>
      <c r="BB9" s="80"/>
      <c r="BC9" s="80"/>
      <c r="BD9" s="80"/>
      <c r="BE9" s="80"/>
      <c r="BF9" s="80"/>
      <c r="BG9" s="80"/>
      <c r="BH9" s="80">
        <v>11</v>
      </c>
      <c r="BI9" s="80"/>
      <c r="BJ9" s="80"/>
      <c r="BK9" s="80"/>
      <c r="BL9" s="80"/>
      <c r="BM9" s="80"/>
      <c r="BN9" s="80"/>
      <c r="BO9" s="80">
        <v>12</v>
      </c>
      <c r="BP9" s="80"/>
      <c r="BQ9" s="80"/>
      <c r="BR9" s="80"/>
      <c r="BS9" s="80"/>
      <c r="BT9" s="80"/>
      <c r="BU9" s="80"/>
      <c r="BV9" s="80">
        <v>13</v>
      </c>
      <c r="BW9" s="80"/>
      <c r="BX9" s="80"/>
      <c r="BY9" s="80"/>
      <c r="BZ9" s="80"/>
      <c r="CA9" s="80"/>
      <c r="CB9" s="80"/>
      <c r="CC9" s="23">
        <v>14</v>
      </c>
    </row>
    <row r="10" spans="1:81" s="21" customFormat="1" ht="72">
      <c r="A10" s="81" t="s">
        <v>154</v>
      </c>
      <c r="B10" s="81"/>
      <c r="C10" s="81"/>
      <c r="D10" s="81"/>
      <c r="E10" s="81"/>
      <c r="F10" s="26" t="s">
        <v>84</v>
      </c>
      <c r="G10" s="80"/>
      <c r="H10" s="80"/>
      <c r="I10" s="80"/>
      <c r="J10" s="80"/>
      <c r="K10" s="80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0"/>
      <c r="Z10" s="80"/>
      <c r="AA10" s="80"/>
      <c r="AB10" s="80"/>
      <c r="AC10" s="80"/>
      <c r="AD10" s="80"/>
      <c r="AE10" s="80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0">
        <v>1</v>
      </c>
      <c r="BB10" s="80"/>
      <c r="BC10" s="80"/>
      <c r="BD10" s="80"/>
      <c r="BE10" s="80"/>
      <c r="BF10" s="80"/>
      <c r="BG10" s="80"/>
      <c r="BH10" s="79">
        <v>2551400</v>
      </c>
      <c r="BI10" s="79"/>
      <c r="BJ10" s="79"/>
      <c r="BK10" s="79"/>
      <c r="BL10" s="79"/>
      <c r="BM10" s="79"/>
      <c r="BN10" s="79"/>
      <c r="BO10" s="80">
        <v>1</v>
      </c>
      <c r="BP10" s="80"/>
      <c r="BQ10" s="80"/>
      <c r="BR10" s="80"/>
      <c r="BS10" s="80"/>
      <c r="BT10" s="80"/>
      <c r="BU10" s="80"/>
      <c r="BV10" s="79">
        <f>BH10</f>
        <v>2551400</v>
      </c>
      <c r="BW10" s="80"/>
      <c r="BX10" s="80"/>
      <c r="BY10" s="80"/>
      <c r="BZ10" s="80"/>
      <c r="CA10" s="80"/>
      <c r="CB10" s="80"/>
      <c r="CC10" s="25"/>
    </row>
    <row r="11" spans="1:81" s="21" customFormat="1" ht="24">
      <c r="A11" s="81" t="s">
        <v>155</v>
      </c>
      <c r="B11" s="81"/>
      <c r="C11" s="81"/>
      <c r="D11" s="81"/>
      <c r="E11" s="81"/>
      <c r="F11" s="27" t="s">
        <v>85</v>
      </c>
      <c r="G11" s="80"/>
      <c r="H11" s="80"/>
      <c r="I11" s="80"/>
      <c r="J11" s="80"/>
      <c r="K11" s="80"/>
      <c r="L11" s="8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0"/>
      <c r="Z11" s="80"/>
      <c r="AA11" s="80"/>
      <c r="AB11" s="80"/>
      <c r="AC11" s="80"/>
      <c r="AD11" s="80"/>
      <c r="AE11" s="80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0"/>
      <c r="BB11" s="80"/>
      <c r="BC11" s="80"/>
      <c r="BD11" s="80"/>
      <c r="BE11" s="80"/>
      <c r="BF11" s="80"/>
      <c r="BG11" s="80"/>
      <c r="BH11" s="79"/>
      <c r="BI11" s="79"/>
      <c r="BJ11" s="79"/>
      <c r="BK11" s="79"/>
      <c r="BL11" s="79"/>
      <c r="BM11" s="79"/>
      <c r="BN11" s="79"/>
      <c r="BO11" s="80">
        <v>1</v>
      </c>
      <c r="BP11" s="80"/>
      <c r="BQ11" s="80"/>
      <c r="BR11" s="80"/>
      <c r="BS11" s="80"/>
      <c r="BT11" s="80"/>
      <c r="BU11" s="80"/>
      <c r="BV11" s="79">
        <v>2484183.67</v>
      </c>
      <c r="BW11" s="79">
        <v>2484183.67</v>
      </c>
      <c r="BX11" s="79">
        <v>2484183.67</v>
      </c>
      <c r="BY11" s="79">
        <v>2484183.67</v>
      </c>
      <c r="BZ11" s="79">
        <v>2484183.67</v>
      </c>
      <c r="CA11" s="79">
        <v>2484183.67</v>
      </c>
      <c r="CB11" s="79">
        <v>2484183.67</v>
      </c>
      <c r="CC11" s="25" t="s">
        <v>248</v>
      </c>
    </row>
    <row r="12" spans="1:81" s="21" customFormat="1" ht="24">
      <c r="A12" s="81" t="s">
        <v>156</v>
      </c>
      <c r="B12" s="81"/>
      <c r="C12" s="81"/>
      <c r="D12" s="81"/>
      <c r="E12" s="81"/>
      <c r="F12" s="27" t="s">
        <v>85</v>
      </c>
      <c r="G12" s="80"/>
      <c r="H12" s="80"/>
      <c r="I12" s="80"/>
      <c r="J12" s="80"/>
      <c r="K12" s="80"/>
      <c r="L12" s="80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0"/>
      <c r="Z12" s="80"/>
      <c r="AA12" s="80"/>
      <c r="AB12" s="80"/>
      <c r="AC12" s="80"/>
      <c r="AD12" s="80"/>
      <c r="AE12" s="80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0"/>
      <c r="BB12" s="80"/>
      <c r="BC12" s="80"/>
      <c r="BD12" s="80"/>
      <c r="BE12" s="80"/>
      <c r="BF12" s="80"/>
      <c r="BG12" s="80"/>
      <c r="BH12" s="79"/>
      <c r="BI12" s="79"/>
      <c r="BJ12" s="79"/>
      <c r="BK12" s="79"/>
      <c r="BL12" s="79"/>
      <c r="BM12" s="79"/>
      <c r="BN12" s="79"/>
      <c r="BO12" s="80">
        <v>1</v>
      </c>
      <c r="BP12" s="80"/>
      <c r="BQ12" s="80"/>
      <c r="BR12" s="80"/>
      <c r="BS12" s="80"/>
      <c r="BT12" s="80"/>
      <c r="BU12" s="80"/>
      <c r="BV12" s="79">
        <v>2484183.67</v>
      </c>
      <c r="BW12" s="79">
        <v>2484183.67</v>
      </c>
      <c r="BX12" s="79">
        <v>2484183.67</v>
      </c>
      <c r="BY12" s="79">
        <v>2484183.67</v>
      </c>
      <c r="BZ12" s="79">
        <v>2484183.67</v>
      </c>
      <c r="CA12" s="79">
        <v>2484183.67</v>
      </c>
      <c r="CB12" s="79">
        <v>2484183.67</v>
      </c>
      <c r="CC12" s="25" t="s">
        <v>248</v>
      </c>
    </row>
    <row r="13" spans="1:81" s="21" customFormat="1" ht="12">
      <c r="A13" s="81" t="s">
        <v>157</v>
      </c>
      <c r="B13" s="81"/>
      <c r="C13" s="81"/>
      <c r="D13" s="81"/>
      <c r="E13" s="81"/>
      <c r="F13" s="28" t="s">
        <v>95</v>
      </c>
      <c r="G13" s="80"/>
      <c r="H13" s="80"/>
      <c r="I13" s="80"/>
      <c r="J13" s="80"/>
      <c r="K13" s="80"/>
      <c r="L13" s="80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0"/>
      <c r="Z13" s="80"/>
      <c r="AA13" s="80"/>
      <c r="AB13" s="80"/>
      <c r="AC13" s="80"/>
      <c r="AD13" s="80"/>
      <c r="AE13" s="80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0">
        <v>1</v>
      </c>
      <c r="BB13" s="80"/>
      <c r="BC13" s="80"/>
      <c r="BD13" s="80"/>
      <c r="BE13" s="80"/>
      <c r="BF13" s="80"/>
      <c r="BG13" s="80"/>
      <c r="BH13" s="79">
        <v>26000</v>
      </c>
      <c r="BI13" s="79">
        <v>26000</v>
      </c>
      <c r="BJ13" s="79">
        <v>26000</v>
      </c>
      <c r="BK13" s="79">
        <v>26000</v>
      </c>
      <c r="BL13" s="79">
        <v>26000</v>
      </c>
      <c r="BM13" s="79">
        <v>26000</v>
      </c>
      <c r="BN13" s="79">
        <v>26000</v>
      </c>
      <c r="BO13" s="80">
        <v>1</v>
      </c>
      <c r="BP13" s="80"/>
      <c r="BQ13" s="80"/>
      <c r="BR13" s="80"/>
      <c r="BS13" s="80"/>
      <c r="BT13" s="80"/>
      <c r="BU13" s="80"/>
      <c r="BV13" s="79">
        <f aca="true" t="shared" si="0" ref="BV13:BV26">BH13</f>
        <v>26000</v>
      </c>
      <c r="BW13" s="80"/>
      <c r="BX13" s="80"/>
      <c r="BY13" s="80"/>
      <c r="BZ13" s="80"/>
      <c r="CA13" s="80"/>
      <c r="CB13" s="80"/>
      <c r="CC13" s="25"/>
    </row>
    <row r="14" spans="1:81" s="21" customFormat="1" ht="12">
      <c r="A14" s="81" t="s">
        <v>158</v>
      </c>
      <c r="B14" s="81"/>
      <c r="C14" s="81"/>
      <c r="D14" s="81"/>
      <c r="E14" s="81"/>
      <c r="F14" s="28" t="s">
        <v>96</v>
      </c>
      <c r="G14" s="80"/>
      <c r="H14" s="80"/>
      <c r="I14" s="80"/>
      <c r="J14" s="80"/>
      <c r="K14" s="80"/>
      <c r="L14" s="80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0"/>
      <c r="Z14" s="80"/>
      <c r="AA14" s="80"/>
      <c r="AB14" s="80"/>
      <c r="AC14" s="80"/>
      <c r="AD14" s="80"/>
      <c r="AE14" s="80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0">
        <v>1</v>
      </c>
      <c r="BB14" s="80"/>
      <c r="BC14" s="80"/>
      <c r="BD14" s="80"/>
      <c r="BE14" s="80"/>
      <c r="BF14" s="80"/>
      <c r="BG14" s="80"/>
      <c r="BH14" s="79">
        <v>50000</v>
      </c>
      <c r="BI14" s="79">
        <v>50000</v>
      </c>
      <c r="BJ14" s="79">
        <v>50000</v>
      </c>
      <c r="BK14" s="79">
        <v>50000</v>
      </c>
      <c r="BL14" s="79">
        <v>50000</v>
      </c>
      <c r="BM14" s="79">
        <v>50000</v>
      </c>
      <c r="BN14" s="79">
        <v>50000</v>
      </c>
      <c r="BO14" s="80">
        <v>1</v>
      </c>
      <c r="BP14" s="80"/>
      <c r="BQ14" s="80"/>
      <c r="BR14" s="80"/>
      <c r="BS14" s="80"/>
      <c r="BT14" s="80"/>
      <c r="BU14" s="80"/>
      <c r="BV14" s="79">
        <f t="shared" si="0"/>
        <v>50000</v>
      </c>
      <c r="BW14" s="80"/>
      <c r="BX14" s="80"/>
      <c r="BY14" s="80"/>
      <c r="BZ14" s="80"/>
      <c r="CA14" s="80"/>
      <c r="CB14" s="80"/>
      <c r="CC14" s="25"/>
    </row>
    <row r="15" spans="1:81" s="21" customFormat="1" ht="24" customHeight="1">
      <c r="A15" s="81" t="s">
        <v>159</v>
      </c>
      <c r="B15" s="81"/>
      <c r="C15" s="81"/>
      <c r="D15" s="81"/>
      <c r="E15" s="81"/>
      <c r="F15" s="28" t="s">
        <v>97</v>
      </c>
      <c r="G15" s="80"/>
      <c r="H15" s="80"/>
      <c r="I15" s="80"/>
      <c r="J15" s="80"/>
      <c r="K15" s="80"/>
      <c r="L15" s="80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0"/>
      <c r="Z15" s="80"/>
      <c r="AA15" s="80"/>
      <c r="AB15" s="80"/>
      <c r="AC15" s="80"/>
      <c r="AD15" s="80"/>
      <c r="AE15" s="80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0">
        <v>1</v>
      </c>
      <c r="BB15" s="80"/>
      <c r="BC15" s="80"/>
      <c r="BD15" s="80"/>
      <c r="BE15" s="80"/>
      <c r="BF15" s="80"/>
      <c r="BG15" s="80"/>
      <c r="BH15" s="79">
        <v>16900</v>
      </c>
      <c r="BI15" s="79">
        <v>16900</v>
      </c>
      <c r="BJ15" s="79">
        <v>16900</v>
      </c>
      <c r="BK15" s="79">
        <v>16900</v>
      </c>
      <c r="BL15" s="79">
        <v>16900</v>
      </c>
      <c r="BM15" s="79">
        <v>16900</v>
      </c>
      <c r="BN15" s="79">
        <v>16900</v>
      </c>
      <c r="BO15" s="80">
        <v>1</v>
      </c>
      <c r="BP15" s="80"/>
      <c r="BQ15" s="80"/>
      <c r="BR15" s="80"/>
      <c r="BS15" s="80"/>
      <c r="BT15" s="80"/>
      <c r="BU15" s="80"/>
      <c r="BV15" s="79">
        <f t="shared" si="0"/>
        <v>16900</v>
      </c>
      <c r="BW15" s="80"/>
      <c r="BX15" s="80"/>
      <c r="BY15" s="80"/>
      <c r="BZ15" s="80"/>
      <c r="CA15" s="80"/>
      <c r="CB15" s="80"/>
      <c r="CC15" s="25"/>
    </row>
    <row r="16" spans="1:81" s="21" customFormat="1" ht="12">
      <c r="A16" s="81" t="s">
        <v>160</v>
      </c>
      <c r="B16" s="81"/>
      <c r="C16" s="81"/>
      <c r="D16" s="81"/>
      <c r="E16" s="81"/>
      <c r="F16" s="28" t="s">
        <v>98</v>
      </c>
      <c r="G16" s="80"/>
      <c r="H16" s="80"/>
      <c r="I16" s="80"/>
      <c r="J16" s="80"/>
      <c r="K16" s="80"/>
      <c r="L16" s="80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0"/>
      <c r="Z16" s="80"/>
      <c r="AA16" s="80"/>
      <c r="AB16" s="80"/>
      <c r="AC16" s="80"/>
      <c r="AD16" s="80"/>
      <c r="AE16" s="80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0">
        <v>1</v>
      </c>
      <c r="BB16" s="80"/>
      <c r="BC16" s="80"/>
      <c r="BD16" s="80"/>
      <c r="BE16" s="80"/>
      <c r="BF16" s="80"/>
      <c r="BG16" s="80"/>
      <c r="BH16" s="79">
        <v>1773374.7</v>
      </c>
      <c r="BI16" s="79">
        <v>1773374.7</v>
      </c>
      <c r="BJ16" s="79">
        <v>1773374.7</v>
      </c>
      <c r="BK16" s="79">
        <v>1773374.7</v>
      </c>
      <c r="BL16" s="79">
        <v>1773374.7</v>
      </c>
      <c r="BM16" s="79">
        <v>1773374.7</v>
      </c>
      <c r="BN16" s="79">
        <v>1773374.7</v>
      </c>
      <c r="BO16" s="80">
        <v>1</v>
      </c>
      <c r="BP16" s="80"/>
      <c r="BQ16" s="80"/>
      <c r="BR16" s="80"/>
      <c r="BS16" s="80"/>
      <c r="BT16" s="80"/>
      <c r="BU16" s="80"/>
      <c r="BV16" s="79">
        <f t="shared" si="0"/>
        <v>1773374.7</v>
      </c>
      <c r="BW16" s="80"/>
      <c r="BX16" s="80"/>
      <c r="BY16" s="80"/>
      <c r="BZ16" s="80"/>
      <c r="CA16" s="80"/>
      <c r="CB16" s="80"/>
      <c r="CC16" s="25"/>
    </row>
    <row r="17" spans="1:81" s="21" customFormat="1" ht="12">
      <c r="A17" s="81" t="s">
        <v>161</v>
      </c>
      <c r="B17" s="81"/>
      <c r="C17" s="81"/>
      <c r="D17" s="81"/>
      <c r="E17" s="81"/>
      <c r="F17" s="28" t="s">
        <v>99</v>
      </c>
      <c r="G17" s="80"/>
      <c r="H17" s="80"/>
      <c r="I17" s="80"/>
      <c r="J17" s="80"/>
      <c r="K17" s="80"/>
      <c r="L17" s="80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0"/>
      <c r="Z17" s="80"/>
      <c r="AA17" s="80"/>
      <c r="AB17" s="80"/>
      <c r="AC17" s="80"/>
      <c r="AD17" s="80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0">
        <v>1</v>
      </c>
      <c r="BB17" s="80"/>
      <c r="BC17" s="80"/>
      <c r="BD17" s="80"/>
      <c r="BE17" s="80"/>
      <c r="BF17" s="80"/>
      <c r="BG17" s="80"/>
      <c r="BH17" s="79">
        <v>1773374.7</v>
      </c>
      <c r="BI17" s="79">
        <v>1773374.7</v>
      </c>
      <c r="BJ17" s="79">
        <v>1773374.7</v>
      </c>
      <c r="BK17" s="79">
        <v>1773374.7</v>
      </c>
      <c r="BL17" s="79">
        <v>1773374.7</v>
      </c>
      <c r="BM17" s="79">
        <v>1773374.7</v>
      </c>
      <c r="BN17" s="79">
        <v>1773374.7</v>
      </c>
      <c r="BO17" s="80">
        <v>1</v>
      </c>
      <c r="BP17" s="80"/>
      <c r="BQ17" s="80"/>
      <c r="BR17" s="80"/>
      <c r="BS17" s="80"/>
      <c r="BT17" s="80"/>
      <c r="BU17" s="80"/>
      <c r="BV17" s="79">
        <f t="shared" si="0"/>
        <v>1773374.7</v>
      </c>
      <c r="BW17" s="80"/>
      <c r="BX17" s="80"/>
      <c r="BY17" s="80"/>
      <c r="BZ17" s="80"/>
      <c r="CA17" s="80"/>
      <c r="CB17" s="80"/>
      <c r="CC17" s="25"/>
    </row>
    <row r="18" spans="1:81" s="21" customFormat="1" ht="12">
      <c r="A18" s="81" t="s">
        <v>162</v>
      </c>
      <c r="B18" s="81"/>
      <c r="C18" s="81"/>
      <c r="D18" s="81"/>
      <c r="E18" s="81"/>
      <c r="F18" s="28" t="s">
        <v>100</v>
      </c>
      <c r="G18" s="80"/>
      <c r="H18" s="80"/>
      <c r="I18" s="80"/>
      <c r="J18" s="80"/>
      <c r="K18" s="80"/>
      <c r="L18" s="80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0"/>
      <c r="Z18" s="80"/>
      <c r="AA18" s="80"/>
      <c r="AB18" s="80"/>
      <c r="AC18" s="80"/>
      <c r="AD18" s="80"/>
      <c r="AE18" s="80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0"/>
      <c r="BB18" s="80"/>
      <c r="BC18" s="80"/>
      <c r="BD18" s="80"/>
      <c r="BE18" s="80"/>
      <c r="BF18" s="80"/>
      <c r="BG18" s="80"/>
      <c r="BH18" s="79">
        <v>19440.87</v>
      </c>
      <c r="BI18" s="79">
        <v>19440.87</v>
      </c>
      <c r="BJ18" s="79">
        <v>19440.87</v>
      </c>
      <c r="BK18" s="79">
        <v>19440.87</v>
      </c>
      <c r="BL18" s="79">
        <v>19440.87</v>
      </c>
      <c r="BM18" s="79">
        <v>19440.87</v>
      </c>
      <c r="BN18" s="79">
        <v>19440.87</v>
      </c>
      <c r="BO18" s="80">
        <v>1</v>
      </c>
      <c r="BP18" s="80"/>
      <c r="BQ18" s="80"/>
      <c r="BR18" s="80"/>
      <c r="BS18" s="80"/>
      <c r="BT18" s="80"/>
      <c r="BU18" s="80"/>
      <c r="BV18" s="79">
        <f t="shared" si="0"/>
        <v>19440.87</v>
      </c>
      <c r="BW18" s="80"/>
      <c r="BX18" s="80"/>
      <c r="BY18" s="80"/>
      <c r="BZ18" s="80"/>
      <c r="CA18" s="80"/>
      <c r="CB18" s="80"/>
      <c r="CC18" s="25" t="s">
        <v>249</v>
      </c>
    </row>
    <row r="19" spans="1:81" s="21" customFormat="1" ht="12">
      <c r="A19" s="81" t="s">
        <v>163</v>
      </c>
      <c r="B19" s="81"/>
      <c r="C19" s="81"/>
      <c r="D19" s="81"/>
      <c r="E19" s="81"/>
      <c r="F19" s="28" t="s">
        <v>100</v>
      </c>
      <c r="G19" s="80"/>
      <c r="H19" s="80"/>
      <c r="I19" s="80"/>
      <c r="J19" s="80"/>
      <c r="K19" s="80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0"/>
      <c r="Z19" s="80"/>
      <c r="AA19" s="80"/>
      <c r="AB19" s="80"/>
      <c r="AC19" s="80"/>
      <c r="AD19" s="80"/>
      <c r="AE19" s="80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0">
        <v>1</v>
      </c>
      <c r="BB19" s="80"/>
      <c r="BC19" s="80"/>
      <c r="BD19" s="80"/>
      <c r="BE19" s="80"/>
      <c r="BF19" s="80"/>
      <c r="BG19" s="80"/>
      <c r="BH19" s="79">
        <v>19440.87</v>
      </c>
      <c r="BI19" s="79">
        <v>19440.87</v>
      </c>
      <c r="BJ19" s="79">
        <v>19440.87</v>
      </c>
      <c r="BK19" s="79">
        <v>19440.87</v>
      </c>
      <c r="BL19" s="79">
        <v>19440.87</v>
      </c>
      <c r="BM19" s="79">
        <v>19440.87</v>
      </c>
      <c r="BN19" s="79">
        <v>19440.87</v>
      </c>
      <c r="BO19" s="80">
        <v>1</v>
      </c>
      <c r="BP19" s="80"/>
      <c r="BQ19" s="80"/>
      <c r="BR19" s="80"/>
      <c r="BS19" s="80"/>
      <c r="BT19" s="80"/>
      <c r="BU19" s="80"/>
      <c r="BV19" s="79">
        <f t="shared" si="0"/>
        <v>19440.87</v>
      </c>
      <c r="BW19" s="80"/>
      <c r="BX19" s="80"/>
      <c r="BY19" s="80"/>
      <c r="BZ19" s="80"/>
      <c r="CA19" s="80"/>
      <c r="CB19" s="80"/>
      <c r="CC19" s="25"/>
    </row>
    <row r="20" spans="1:81" s="21" customFormat="1" ht="12">
      <c r="A20" s="81" t="s">
        <v>164</v>
      </c>
      <c r="B20" s="81"/>
      <c r="C20" s="81"/>
      <c r="D20" s="81"/>
      <c r="E20" s="81"/>
      <c r="F20" s="28" t="s">
        <v>100</v>
      </c>
      <c r="G20" s="80"/>
      <c r="H20" s="80"/>
      <c r="I20" s="80"/>
      <c r="J20" s="80"/>
      <c r="K20" s="80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0"/>
      <c r="Z20" s="80"/>
      <c r="AA20" s="80"/>
      <c r="AB20" s="80"/>
      <c r="AC20" s="80"/>
      <c r="AD20" s="80"/>
      <c r="AE20" s="80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0">
        <v>1</v>
      </c>
      <c r="BB20" s="80"/>
      <c r="BC20" s="80"/>
      <c r="BD20" s="80"/>
      <c r="BE20" s="80"/>
      <c r="BF20" s="80"/>
      <c r="BG20" s="80"/>
      <c r="BH20" s="79">
        <v>19440.87</v>
      </c>
      <c r="BI20" s="79">
        <v>19440.87</v>
      </c>
      <c r="BJ20" s="79">
        <v>19440.87</v>
      </c>
      <c r="BK20" s="79">
        <v>19440.87</v>
      </c>
      <c r="BL20" s="79">
        <v>19440.87</v>
      </c>
      <c r="BM20" s="79">
        <v>19440.87</v>
      </c>
      <c r="BN20" s="79">
        <v>19440.87</v>
      </c>
      <c r="BO20" s="80">
        <v>1</v>
      </c>
      <c r="BP20" s="80"/>
      <c r="BQ20" s="80"/>
      <c r="BR20" s="80"/>
      <c r="BS20" s="80"/>
      <c r="BT20" s="80"/>
      <c r="BU20" s="80"/>
      <c r="BV20" s="79">
        <f t="shared" si="0"/>
        <v>19440.87</v>
      </c>
      <c r="BW20" s="80"/>
      <c r="BX20" s="80"/>
      <c r="BY20" s="80"/>
      <c r="BZ20" s="80"/>
      <c r="CA20" s="80"/>
      <c r="CB20" s="80"/>
      <c r="CC20" s="25"/>
    </row>
    <row r="21" spans="1:81" s="21" customFormat="1" ht="12">
      <c r="A21" s="81" t="s">
        <v>165</v>
      </c>
      <c r="B21" s="81"/>
      <c r="C21" s="81"/>
      <c r="D21" s="81"/>
      <c r="E21" s="81"/>
      <c r="F21" s="27" t="s">
        <v>86</v>
      </c>
      <c r="G21" s="80"/>
      <c r="H21" s="80"/>
      <c r="I21" s="80"/>
      <c r="J21" s="80"/>
      <c r="K21" s="80"/>
      <c r="L21" s="8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0"/>
      <c r="Z21" s="80"/>
      <c r="AA21" s="80"/>
      <c r="AB21" s="80"/>
      <c r="AC21" s="80"/>
      <c r="AD21" s="80"/>
      <c r="AE21" s="80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0">
        <v>1</v>
      </c>
      <c r="BB21" s="80"/>
      <c r="BC21" s="80"/>
      <c r="BD21" s="80"/>
      <c r="BE21" s="80"/>
      <c r="BF21" s="80"/>
      <c r="BG21" s="80"/>
      <c r="BH21" s="79">
        <v>10000</v>
      </c>
      <c r="BI21" s="79">
        <v>10000</v>
      </c>
      <c r="BJ21" s="79">
        <v>10000</v>
      </c>
      <c r="BK21" s="79">
        <v>10000</v>
      </c>
      <c r="BL21" s="79">
        <v>10000</v>
      </c>
      <c r="BM21" s="79">
        <v>10000</v>
      </c>
      <c r="BN21" s="79">
        <v>10000</v>
      </c>
      <c r="BO21" s="80">
        <v>1</v>
      </c>
      <c r="BP21" s="80"/>
      <c r="BQ21" s="80"/>
      <c r="BR21" s="80"/>
      <c r="BS21" s="80"/>
      <c r="BT21" s="80"/>
      <c r="BU21" s="80"/>
      <c r="BV21" s="79">
        <f t="shared" si="0"/>
        <v>10000</v>
      </c>
      <c r="BW21" s="80"/>
      <c r="BX21" s="80"/>
      <c r="BY21" s="80"/>
      <c r="BZ21" s="80"/>
      <c r="CA21" s="80"/>
      <c r="CB21" s="80"/>
      <c r="CC21" s="25"/>
    </row>
    <row r="22" spans="1:81" s="21" customFormat="1" ht="12">
      <c r="A22" s="81" t="s">
        <v>166</v>
      </c>
      <c r="B22" s="81"/>
      <c r="C22" s="81"/>
      <c r="D22" s="81"/>
      <c r="E22" s="81"/>
      <c r="F22" s="28" t="s">
        <v>101</v>
      </c>
      <c r="G22" s="80"/>
      <c r="H22" s="80"/>
      <c r="I22" s="80"/>
      <c r="J22" s="80"/>
      <c r="K22" s="80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0"/>
      <c r="Z22" s="80"/>
      <c r="AA22" s="80"/>
      <c r="AB22" s="80"/>
      <c r="AC22" s="80"/>
      <c r="AD22" s="80"/>
      <c r="AE22" s="80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0">
        <v>1</v>
      </c>
      <c r="BB22" s="80"/>
      <c r="BC22" s="80"/>
      <c r="BD22" s="80"/>
      <c r="BE22" s="80"/>
      <c r="BF22" s="80"/>
      <c r="BG22" s="80"/>
      <c r="BH22" s="79">
        <v>36067.8</v>
      </c>
      <c r="BI22" s="79">
        <v>36067.8</v>
      </c>
      <c r="BJ22" s="79">
        <v>36067.8</v>
      </c>
      <c r="BK22" s="79">
        <v>36067.8</v>
      </c>
      <c r="BL22" s="79">
        <v>36067.8</v>
      </c>
      <c r="BM22" s="79">
        <v>36067.8</v>
      </c>
      <c r="BN22" s="79">
        <v>36067.8</v>
      </c>
      <c r="BO22" s="80">
        <v>1</v>
      </c>
      <c r="BP22" s="80"/>
      <c r="BQ22" s="80"/>
      <c r="BR22" s="80"/>
      <c r="BS22" s="80"/>
      <c r="BT22" s="80"/>
      <c r="BU22" s="80"/>
      <c r="BV22" s="79">
        <f t="shared" si="0"/>
        <v>36067.8</v>
      </c>
      <c r="BW22" s="80"/>
      <c r="BX22" s="80"/>
      <c r="BY22" s="80"/>
      <c r="BZ22" s="80"/>
      <c r="CA22" s="80"/>
      <c r="CB22" s="80"/>
      <c r="CC22" s="25" t="s">
        <v>94</v>
      </c>
    </row>
    <row r="23" spans="1:81" s="40" customFormat="1" ht="12" customHeight="1">
      <c r="A23" s="123" t="s">
        <v>167</v>
      </c>
      <c r="B23" s="123"/>
      <c r="C23" s="123"/>
      <c r="D23" s="123"/>
      <c r="E23" s="123"/>
      <c r="F23" s="41" t="s">
        <v>102</v>
      </c>
      <c r="G23" s="124"/>
      <c r="H23" s="124"/>
      <c r="I23" s="124"/>
      <c r="J23" s="124"/>
      <c r="K23" s="124"/>
      <c r="L23" s="124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  <c r="Z23" s="124"/>
      <c r="AA23" s="124"/>
      <c r="AB23" s="124"/>
      <c r="AC23" s="124"/>
      <c r="AD23" s="124"/>
      <c r="AE23" s="124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4">
        <v>1</v>
      </c>
      <c r="BB23" s="124"/>
      <c r="BC23" s="124"/>
      <c r="BD23" s="124"/>
      <c r="BE23" s="124"/>
      <c r="BF23" s="124"/>
      <c r="BG23" s="124"/>
      <c r="BH23" s="125">
        <v>71143.39</v>
      </c>
      <c r="BI23" s="125">
        <v>71143.39</v>
      </c>
      <c r="BJ23" s="125">
        <v>71143.39</v>
      </c>
      <c r="BK23" s="125">
        <v>71143.39</v>
      </c>
      <c r="BL23" s="125">
        <v>71143.39</v>
      </c>
      <c r="BM23" s="125">
        <v>71143.39</v>
      </c>
      <c r="BN23" s="125">
        <v>71143.39</v>
      </c>
      <c r="BO23" s="124">
        <v>1</v>
      </c>
      <c r="BP23" s="124"/>
      <c r="BQ23" s="124"/>
      <c r="BR23" s="124"/>
      <c r="BS23" s="124"/>
      <c r="BT23" s="124"/>
      <c r="BU23" s="124"/>
      <c r="BV23" s="125">
        <f t="shared" si="0"/>
        <v>71143.39</v>
      </c>
      <c r="BW23" s="124"/>
      <c r="BX23" s="124"/>
      <c r="BY23" s="124"/>
      <c r="BZ23" s="124"/>
      <c r="CA23" s="124"/>
      <c r="CB23" s="124"/>
      <c r="CC23" s="39"/>
    </row>
    <row r="24" spans="1:81" s="21" customFormat="1" ht="12">
      <c r="A24" s="81" t="s">
        <v>168</v>
      </c>
      <c r="B24" s="81"/>
      <c r="C24" s="81"/>
      <c r="D24" s="81"/>
      <c r="E24" s="81"/>
      <c r="F24" s="28" t="s">
        <v>103</v>
      </c>
      <c r="G24" s="80"/>
      <c r="H24" s="80"/>
      <c r="I24" s="80"/>
      <c r="J24" s="80"/>
      <c r="K24" s="80"/>
      <c r="L24" s="80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0"/>
      <c r="Z24" s="80"/>
      <c r="AA24" s="80"/>
      <c r="AB24" s="80"/>
      <c r="AC24" s="80"/>
      <c r="AD24" s="80"/>
      <c r="AE24" s="80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0">
        <v>1</v>
      </c>
      <c r="BB24" s="80"/>
      <c r="BC24" s="80"/>
      <c r="BD24" s="80"/>
      <c r="BE24" s="80"/>
      <c r="BF24" s="80"/>
      <c r="BG24" s="80"/>
      <c r="BH24" s="79">
        <v>10000</v>
      </c>
      <c r="BI24" s="79">
        <v>10000</v>
      </c>
      <c r="BJ24" s="79">
        <v>10000</v>
      </c>
      <c r="BK24" s="79">
        <v>10000</v>
      </c>
      <c r="BL24" s="79">
        <v>10000</v>
      </c>
      <c r="BM24" s="79">
        <v>10000</v>
      </c>
      <c r="BN24" s="79">
        <v>10000</v>
      </c>
      <c r="BO24" s="80">
        <v>1</v>
      </c>
      <c r="BP24" s="80"/>
      <c r="BQ24" s="80"/>
      <c r="BR24" s="80"/>
      <c r="BS24" s="80"/>
      <c r="BT24" s="80"/>
      <c r="BU24" s="80"/>
      <c r="BV24" s="79">
        <f t="shared" si="0"/>
        <v>10000</v>
      </c>
      <c r="BW24" s="80"/>
      <c r="BX24" s="80"/>
      <c r="BY24" s="80"/>
      <c r="BZ24" s="80"/>
      <c r="CA24" s="80"/>
      <c r="CB24" s="80"/>
      <c r="CC24" s="25"/>
    </row>
    <row r="25" spans="1:81" s="21" customFormat="1" ht="12">
      <c r="A25" s="81" t="s">
        <v>169</v>
      </c>
      <c r="B25" s="81"/>
      <c r="C25" s="81"/>
      <c r="D25" s="81"/>
      <c r="E25" s="81"/>
      <c r="F25" s="28" t="s">
        <v>103</v>
      </c>
      <c r="G25" s="80"/>
      <c r="H25" s="80"/>
      <c r="I25" s="80"/>
      <c r="J25" s="80"/>
      <c r="K25" s="80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0"/>
      <c r="Z25" s="80"/>
      <c r="AA25" s="80"/>
      <c r="AB25" s="80"/>
      <c r="AC25" s="80"/>
      <c r="AD25" s="80"/>
      <c r="AE25" s="80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0">
        <v>1</v>
      </c>
      <c r="BB25" s="80"/>
      <c r="BC25" s="80"/>
      <c r="BD25" s="80"/>
      <c r="BE25" s="80"/>
      <c r="BF25" s="80"/>
      <c r="BG25" s="80"/>
      <c r="BH25" s="79">
        <v>10000</v>
      </c>
      <c r="BI25" s="79">
        <v>10000</v>
      </c>
      <c r="BJ25" s="79">
        <v>10000</v>
      </c>
      <c r="BK25" s="79">
        <v>10000</v>
      </c>
      <c r="BL25" s="79">
        <v>10000</v>
      </c>
      <c r="BM25" s="79">
        <v>10000</v>
      </c>
      <c r="BN25" s="79">
        <v>10000</v>
      </c>
      <c r="BO25" s="80">
        <v>1</v>
      </c>
      <c r="BP25" s="80"/>
      <c r="BQ25" s="80"/>
      <c r="BR25" s="80"/>
      <c r="BS25" s="80"/>
      <c r="BT25" s="80"/>
      <c r="BU25" s="80"/>
      <c r="BV25" s="79">
        <f t="shared" si="0"/>
        <v>10000</v>
      </c>
      <c r="BW25" s="80"/>
      <c r="BX25" s="80"/>
      <c r="BY25" s="80"/>
      <c r="BZ25" s="80"/>
      <c r="CA25" s="80"/>
      <c r="CB25" s="80"/>
      <c r="CC25" s="25"/>
    </row>
    <row r="26" spans="1:81" s="21" customFormat="1" ht="12">
      <c r="A26" s="81" t="s">
        <v>170</v>
      </c>
      <c r="B26" s="81"/>
      <c r="C26" s="81"/>
      <c r="D26" s="81"/>
      <c r="E26" s="81"/>
      <c r="F26" s="28" t="s">
        <v>103</v>
      </c>
      <c r="G26" s="80"/>
      <c r="H26" s="80"/>
      <c r="I26" s="80"/>
      <c r="J26" s="80"/>
      <c r="K26" s="80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0"/>
      <c r="Z26" s="80"/>
      <c r="AA26" s="80"/>
      <c r="AB26" s="80"/>
      <c r="AC26" s="80"/>
      <c r="AD26" s="80"/>
      <c r="AE26" s="80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0">
        <v>1</v>
      </c>
      <c r="BB26" s="80"/>
      <c r="BC26" s="80"/>
      <c r="BD26" s="80"/>
      <c r="BE26" s="80"/>
      <c r="BF26" s="80"/>
      <c r="BG26" s="80"/>
      <c r="BH26" s="79">
        <v>10000</v>
      </c>
      <c r="BI26" s="79">
        <v>10000</v>
      </c>
      <c r="BJ26" s="79">
        <v>10000</v>
      </c>
      <c r="BK26" s="79">
        <v>10000</v>
      </c>
      <c r="BL26" s="79">
        <v>10000</v>
      </c>
      <c r="BM26" s="79">
        <v>10000</v>
      </c>
      <c r="BN26" s="79">
        <v>10000</v>
      </c>
      <c r="BO26" s="80">
        <v>1</v>
      </c>
      <c r="BP26" s="80"/>
      <c r="BQ26" s="80"/>
      <c r="BR26" s="80"/>
      <c r="BS26" s="80"/>
      <c r="BT26" s="80"/>
      <c r="BU26" s="80"/>
      <c r="BV26" s="79">
        <f t="shared" si="0"/>
        <v>10000</v>
      </c>
      <c r="BW26" s="80"/>
      <c r="BX26" s="80"/>
      <c r="BY26" s="80"/>
      <c r="BZ26" s="80"/>
      <c r="CA26" s="80"/>
      <c r="CB26" s="80"/>
      <c r="CC26" s="25"/>
    </row>
    <row r="27" spans="1:81" s="21" customFormat="1" ht="12">
      <c r="A27" s="81" t="s">
        <v>171</v>
      </c>
      <c r="B27" s="81"/>
      <c r="C27" s="81"/>
      <c r="D27" s="81"/>
      <c r="E27" s="81"/>
      <c r="F27" s="28" t="s">
        <v>103</v>
      </c>
      <c r="G27" s="80"/>
      <c r="H27" s="80"/>
      <c r="I27" s="80"/>
      <c r="J27" s="80"/>
      <c r="K27" s="80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0"/>
      <c r="Z27" s="80"/>
      <c r="AA27" s="80"/>
      <c r="AB27" s="80"/>
      <c r="AC27" s="80"/>
      <c r="AD27" s="80"/>
      <c r="AE27" s="80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0">
        <v>1</v>
      </c>
      <c r="BB27" s="80"/>
      <c r="BC27" s="80"/>
      <c r="BD27" s="80"/>
      <c r="BE27" s="80"/>
      <c r="BF27" s="80"/>
      <c r="BG27" s="80"/>
      <c r="BH27" s="79">
        <v>10000</v>
      </c>
      <c r="BI27" s="79">
        <v>10000</v>
      </c>
      <c r="BJ27" s="79">
        <v>10000</v>
      </c>
      <c r="BK27" s="79">
        <v>10000</v>
      </c>
      <c r="BL27" s="79">
        <v>10000</v>
      </c>
      <c r="BM27" s="79">
        <v>10000</v>
      </c>
      <c r="BN27" s="79">
        <v>10000</v>
      </c>
      <c r="BO27" s="80">
        <v>1</v>
      </c>
      <c r="BP27" s="80"/>
      <c r="BQ27" s="80"/>
      <c r="BR27" s="80"/>
      <c r="BS27" s="80"/>
      <c r="BT27" s="80"/>
      <c r="BU27" s="80"/>
      <c r="BV27" s="79">
        <f aca="true" t="shared" si="1" ref="BV27:BV32">BH27</f>
        <v>10000</v>
      </c>
      <c r="BW27" s="80"/>
      <c r="BX27" s="80"/>
      <c r="BY27" s="80"/>
      <c r="BZ27" s="80"/>
      <c r="CA27" s="80"/>
      <c r="CB27" s="80"/>
      <c r="CC27" s="25"/>
    </row>
    <row r="28" spans="1:81" s="21" customFormat="1" ht="36">
      <c r="A28" s="81" t="s">
        <v>172</v>
      </c>
      <c r="B28" s="81"/>
      <c r="C28" s="81"/>
      <c r="D28" s="81"/>
      <c r="E28" s="81"/>
      <c r="F28" s="28" t="s">
        <v>104</v>
      </c>
      <c r="G28" s="80"/>
      <c r="H28" s="80"/>
      <c r="I28" s="80"/>
      <c r="J28" s="80"/>
      <c r="K28" s="80"/>
      <c r="L28" s="8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0"/>
      <c r="Z28" s="80"/>
      <c r="AA28" s="80"/>
      <c r="AB28" s="80"/>
      <c r="AC28" s="80"/>
      <c r="AD28" s="80"/>
      <c r="AE28" s="80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0">
        <v>1</v>
      </c>
      <c r="BB28" s="80"/>
      <c r="BC28" s="80"/>
      <c r="BD28" s="80"/>
      <c r="BE28" s="80"/>
      <c r="BF28" s="80"/>
      <c r="BG28" s="80"/>
      <c r="BH28" s="79">
        <v>1523485.37</v>
      </c>
      <c r="BI28" s="79">
        <v>1523485.37</v>
      </c>
      <c r="BJ28" s="79">
        <v>1523485.37</v>
      </c>
      <c r="BK28" s="79">
        <v>1523485.37</v>
      </c>
      <c r="BL28" s="79">
        <v>1523485.37</v>
      </c>
      <c r="BM28" s="79">
        <v>1523485.37</v>
      </c>
      <c r="BN28" s="79">
        <v>1523485.37</v>
      </c>
      <c r="BO28" s="80">
        <v>1</v>
      </c>
      <c r="BP28" s="80"/>
      <c r="BQ28" s="80"/>
      <c r="BR28" s="80"/>
      <c r="BS28" s="80"/>
      <c r="BT28" s="80"/>
      <c r="BU28" s="80"/>
      <c r="BV28" s="79">
        <f t="shared" si="1"/>
        <v>1523485.37</v>
      </c>
      <c r="BW28" s="80"/>
      <c r="BX28" s="80"/>
      <c r="BY28" s="80"/>
      <c r="BZ28" s="80"/>
      <c r="CA28" s="80"/>
      <c r="CB28" s="80"/>
      <c r="CC28" s="25"/>
    </row>
    <row r="29" spans="1:81" s="21" customFormat="1" ht="36">
      <c r="A29" s="81" t="s">
        <v>173</v>
      </c>
      <c r="B29" s="81"/>
      <c r="C29" s="81"/>
      <c r="D29" s="81"/>
      <c r="E29" s="81"/>
      <c r="F29" s="28" t="s">
        <v>105</v>
      </c>
      <c r="G29" s="80"/>
      <c r="H29" s="80"/>
      <c r="I29" s="80"/>
      <c r="J29" s="80"/>
      <c r="K29" s="80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0"/>
      <c r="Z29" s="80"/>
      <c r="AA29" s="80"/>
      <c r="AB29" s="80"/>
      <c r="AC29" s="80"/>
      <c r="AD29" s="80"/>
      <c r="AE29" s="80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0">
        <v>1</v>
      </c>
      <c r="BB29" s="80"/>
      <c r="BC29" s="80"/>
      <c r="BD29" s="80"/>
      <c r="BE29" s="80"/>
      <c r="BF29" s="80"/>
      <c r="BG29" s="80"/>
      <c r="BH29" s="79">
        <v>1523485.37</v>
      </c>
      <c r="BI29" s="79">
        <v>1523485.37</v>
      </c>
      <c r="BJ29" s="79">
        <v>1523485.37</v>
      </c>
      <c r="BK29" s="79">
        <v>1523485.37</v>
      </c>
      <c r="BL29" s="79">
        <v>1523485.37</v>
      </c>
      <c r="BM29" s="79">
        <v>1523485.37</v>
      </c>
      <c r="BN29" s="79">
        <v>1523485.37</v>
      </c>
      <c r="BO29" s="80">
        <v>1</v>
      </c>
      <c r="BP29" s="80"/>
      <c r="BQ29" s="80"/>
      <c r="BR29" s="80"/>
      <c r="BS29" s="80"/>
      <c r="BT29" s="80"/>
      <c r="BU29" s="80"/>
      <c r="BV29" s="79">
        <f t="shared" si="1"/>
        <v>1523485.37</v>
      </c>
      <c r="BW29" s="80"/>
      <c r="BX29" s="80"/>
      <c r="BY29" s="80"/>
      <c r="BZ29" s="80"/>
      <c r="CA29" s="80"/>
      <c r="CB29" s="80"/>
      <c r="CC29" s="25" t="s">
        <v>90</v>
      </c>
    </row>
    <row r="30" spans="1:81" s="21" customFormat="1" ht="24">
      <c r="A30" s="81" t="s">
        <v>174</v>
      </c>
      <c r="B30" s="81"/>
      <c r="C30" s="81"/>
      <c r="D30" s="81"/>
      <c r="E30" s="81"/>
      <c r="F30" s="28" t="s">
        <v>106</v>
      </c>
      <c r="G30" s="80"/>
      <c r="H30" s="80"/>
      <c r="I30" s="80"/>
      <c r="J30" s="80"/>
      <c r="K30" s="80"/>
      <c r="L30" s="80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0"/>
      <c r="Z30" s="80"/>
      <c r="AA30" s="80"/>
      <c r="AB30" s="80"/>
      <c r="AC30" s="80"/>
      <c r="AD30" s="80"/>
      <c r="AE30" s="80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0">
        <v>1</v>
      </c>
      <c r="BB30" s="80"/>
      <c r="BC30" s="80"/>
      <c r="BD30" s="80"/>
      <c r="BE30" s="80"/>
      <c r="BF30" s="80"/>
      <c r="BG30" s="80"/>
      <c r="BH30" s="79">
        <v>1228500</v>
      </c>
      <c r="BI30" s="79">
        <v>1228500</v>
      </c>
      <c r="BJ30" s="79">
        <v>1228500</v>
      </c>
      <c r="BK30" s="79">
        <v>1228500</v>
      </c>
      <c r="BL30" s="79">
        <v>1228500</v>
      </c>
      <c r="BM30" s="79">
        <v>1228500</v>
      </c>
      <c r="BN30" s="79">
        <v>1228500</v>
      </c>
      <c r="BO30" s="80">
        <v>1</v>
      </c>
      <c r="BP30" s="80"/>
      <c r="BQ30" s="80"/>
      <c r="BR30" s="80"/>
      <c r="BS30" s="80"/>
      <c r="BT30" s="80"/>
      <c r="BU30" s="80"/>
      <c r="BV30" s="79">
        <f t="shared" si="1"/>
        <v>1228500</v>
      </c>
      <c r="BW30" s="80"/>
      <c r="BX30" s="80"/>
      <c r="BY30" s="80"/>
      <c r="BZ30" s="80"/>
      <c r="CA30" s="80"/>
      <c r="CB30" s="80"/>
      <c r="CC30" s="25"/>
    </row>
    <row r="31" spans="1:81" s="21" customFormat="1" ht="24">
      <c r="A31" s="81" t="s">
        <v>175</v>
      </c>
      <c r="B31" s="81"/>
      <c r="C31" s="81"/>
      <c r="D31" s="81"/>
      <c r="E31" s="81"/>
      <c r="F31" s="28" t="s">
        <v>107</v>
      </c>
      <c r="G31" s="80"/>
      <c r="H31" s="80"/>
      <c r="I31" s="80"/>
      <c r="J31" s="80"/>
      <c r="K31" s="80"/>
      <c r="L31" s="80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0"/>
      <c r="Z31" s="80"/>
      <c r="AA31" s="80"/>
      <c r="AB31" s="80"/>
      <c r="AC31" s="80"/>
      <c r="AD31" s="80"/>
      <c r="AE31" s="80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0">
        <v>1</v>
      </c>
      <c r="BB31" s="80"/>
      <c r="BC31" s="80"/>
      <c r="BD31" s="80"/>
      <c r="BE31" s="80"/>
      <c r="BF31" s="80"/>
      <c r="BG31" s="80"/>
      <c r="BH31" s="79">
        <v>400000</v>
      </c>
      <c r="BI31" s="79">
        <v>400000</v>
      </c>
      <c r="BJ31" s="79">
        <v>400000</v>
      </c>
      <c r="BK31" s="79">
        <v>400000</v>
      </c>
      <c r="BL31" s="79">
        <v>400000</v>
      </c>
      <c r="BM31" s="79">
        <v>400000</v>
      </c>
      <c r="BN31" s="79">
        <v>400000</v>
      </c>
      <c r="BO31" s="80">
        <v>1</v>
      </c>
      <c r="BP31" s="80"/>
      <c r="BQ31" s="80"/>
      <c r="BR31" s="80"/>
      <c r="BS31" s="80"/>
      <c r="BT31" s="80"/>
      <c r="BU31" s="80"/>
      <c r="BV31" s="79">
        <f t="shared" si="1"/>
        <v>400000</v>
      </c>
      <c r="BW31" s="80"/>
      <c r="BX31" s="80"/>
      <c r="BY31" s="80"/>
      <c r="BZ31" s="80"/>
      <c r="CA31" s="80"/>
      <c r="CB31" s="80"/>
      <c r="CC31" s="25"/>
    </row>
    <row r="32" spans="1:81" s="21" customFormat="1" ht="24">
      <c r="A32" s="81" t="s">
        <v>176</v>
      </c>
      <c r="B32" s="81"/>
      <c r="C32" s="81"/>
      <c r="D32" s="81"/>
      <c r="E32" s="81"/>
      <c r="F32" s="28" t="s">
        <v>107</v>
      </c>
      <c r="G32" s="80"/>
      <c r="H32" s="80"/>
      <c r="I32" s="80"/>
      <c r="J32" s="80"/>
      <c r="K32" s="80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0"/>
      <c r="Z32" s="80"/>
      <c r="AA32" s="80"/>
      <c r="AB32" s="80"/>
      <c r="AC32" s="80"/>
      <c r="AD32" s="80"/>
      <c r="AE32" s="80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0">
        <v>1</v>
      </c>
      <c r="BB32" s="80"/>
      <c r="BC32" s="80"/>
      <c r="BD32" s="80"/>
      <c r="BE32" s="80"/>
      <c r="BF32" s="80"/>
      <c r="BG32" s="80"/>
      <c r="BH32" s="79">
        <v>400000</v>
      </c>
      <c r="BI32" s="79">
        <v>400000</v>
      </c>
      <c r="BJ32" s="79">
        <v>400000</v>
      </c>
      <c r="BK32" s="79">
        <v>400000</v>
      </c>
      <c r="BL32" s="79">
        <v>400000</v>
      </c>
      <c r="BM32" s="79">
        <v>400000</v>
      </c>
      <c r="BN32" s="79">
        <v>400000</v>
      </c>
      <c r="BO32" s="80">
        <v>1</v>
      </c>
      <c r="BP32" s="80"/>
      <c r="BQ32" s="80"/>
      <c r="BR32" s="80"/>
      <c r="BS32" s="80"/>
      <c r="BT32" s="80"/>
      <c r="BU32" s="80"/>
      <c r="BV32" s="79">
        <f t="shared" si="1"/>
        <v>400000</v>
      </c>
      <c r="BW32" s="80"/>
      <c r="BX32" s="80"/>
      <c r="BY32" s="80"/>
      <c r="BZ32" s="80"/>
      <c r="CA32" s="80"/>
      <c r="CB32" s="80"/>
      <c r="CC32" s="25"/>
    </row>
    <row r="33" spans="1:81" s="21" customFormat="1" ht="72" customHeight="1">
      <c r="A33" s="81" t="s">
        <v>177</v>
      </c>
      <c r="B33" s="81"/>
      <c r="C33" s="81"/>
      <c r="D33" s="81"/>
      <c r="E33" s="81"/>
      <c r="F33" s="28" t="s">
        <v>108</v>
      </c>
      <c r="G33" s="80"/>
      <c r="H33" s="80"/>
      <c r="I33" s="80"/>
      <c r="J33" s="80"/>
      <c r="K33" s="80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0"/>
      <c r="Z33" s="80"/>
      <c r="AA33" s="80"/>
      <c r="AB33" s="80"/>
      <c r="AC33" s="80"/>
      <c r="AD33" s="80"/>
      <c r="AE33" s="80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0"/>
      <c r="BB33" s="80"/>
      <c r="BC33" s="80"/>
      <c r="BD33" s="80"/>
      <c r="BE33" s="80"/>
      <c r="BF33" s="80"/>
      <c r="BG33" s="80"/>
      <c r="BH33" s="79"/>
      <c r="BI33" s="79"/>
      <c r="BJ33" s="79"/>
      <c r="BK33" s="79"/>
      <c r="BL33" s="79"/>
      <c r="BM33" s="79"/>
      <c r="BN33" s="79"/>
      <c r="BO33" s="80">
        <v>1</v>
      </c>
      <c r="BP33" s="80"/>
      <c r="BQ33" s="80"/>
      <c r="BR33" s="80"/>
      <c r="BS33" s="80"/>
      <c r="BT33" s="80"/>
      <c r="BU33" s="80"/>
      <c r="BV33" s="79">
        <v>228599.75</v>
      </c>
      <c r="BW33" s="79">
        <v>228599.75</v>
      </c>
      <c r="BX33" s="79">
        <v>228599.75</v>
      </c>
      <c r="BY33" s="79">
        <v>228599.75</v>
      </c>
      <c r="BZ33" s="79">
        <v>228599.75</v>
      </c>
      <c r="CA33" s="79">
        <v>228599.75</v>
      </c>
      <c r="CB33" s="79">
        <v>228599.75</v>
      </c>
      <c r="CC33" s="25" t="s">
        <v>91</v>
      </c>
    </row>
    <row r="34" spans="1:81" s="21" customFormat="1" ht="72" customHeight="1">
      <c r="A34" s="81" t="s">
        <v>178</v>
      </c>
      <c r="B34" s="81"/>
      <c r="C34" s="81"/>
      <c r="D34" s="81"/>
      <c r="E34" s="81"/>
      <c r="F34" s="28" t="s">
        <v>109</v>
      </c>
      <c r="G34" s="80"/>
      <c r="H34" s="80"/>
      <c r="I34" s="80"/>
      <c r="J34" s="80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0"/>
      <c r="Z34" s="80"/>
      <c r="AA34" s="80"/>
      <c r="AB34" s="80"/>
      <c r="AC34" s="80"/>
      <c r="AD34" s="80"/>
      <c r="AE34" s="80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0"/>
      <c r="BB34" s="80"/>
      <c r="BC34" s="80"/>
      <c r="BD34" s="80"/>
      <c r="BE34" s="80"/>
      <c r="BF34" s="80"/>
      <c r="BG34" s="80"/>
      <c r="BH34" s="79"/>
      <c r="BI34" s="79"/>
      <c r="BJ34" s="79"/>
      <c r="BK34" s="79"/>
      <c r="BL34" s="79"/>
      <c r="BM34" s="79"/>
      <c r="BN34" s="79"/>
      <c r="BO34" s="80">
        <v>1</v>
      </c>
      <c r="BP34" s="80"/>
      <c r="BQ34" s="80"/>
      <c r="BR34" s="80"/>
      <c r="BS34" s="80"/>
      <c r="BT34" s="80"/>
      <c r="BU34" s="80"/>
      <c r="BV34" s="79">
        <v>271287.89</v>
      </c>
      <c r="BW34" s="79">
        <v>271287.89</v>
      </c>
      <c r="BX34" s="79">
        <v>271287.89</v>
      </c>
      <c r="BY34" s="79">
        <v>271287.89</v>
      </c>
      <c r="BZ34" s="79">
        <v>271287.89</v>
      </c>
      <c r="CA34" s="79">
        <v>271287.89</v>
      </c>
      <c r="CB34" s="79">
        <v>271287.89</v>
      </c>
      <c r="CC34" s="25" t="s">
        <v>91</v>
      </c>
    </row>
    <row r="35" spans="1:81" s="21" customFormat="1" ht="105.75" customHeight="1">
      <c r="A35" s="81" t="s">
        <v>179</v>
      </c>
      <c r="B35" s="81"/>
      <c r="C35" s="81"/>
      <c r="D35" s="81"/>
      <c r="E35" s="81"/>
      <c r="F35" s="29" t="s">
        <v>87</v>
      </c>
      <c r="G35" s="80"/>
      <c r="H35" s="80"/>
      <c r="I35" s="80"/>
      <c r="J35" s="80"/>
      <c r="K35" s="80"/>
      <c r="L35" s="80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0"/>
      <c r="Z35" s="80"/>
      <c r="AA35" s="80"/>
      <c r="AB35" s="80"/>
      <c r="AC35" s="80"/>
      <c r="AD35" s="80"/>
      <c r="AE35" s="80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0">
        <v>1</v>
      </c>
      <c r="BB35" s="80"/>
      <c r="BC35" s="80"/>
      <c r="BD35" s="80"/>
      <c r="BE35" s="80"/>
      <c r="BF35" s="80"/>
      <c r="BG35" s="80"/>
      <c r="BH35" s="79" t="s">
        <v>89</v>
      </c>
      <c r="BI35" s="79" t="s">
        <v>89</v>
      </c>
      <c r="BJ35" s="79" t="s">
        <v>89</v>
      </c>
      <c r="BK35" s="79" t="s">
        <v>89</v>
      </c>
      <c r="BL35" s="79" t="s">
        <v>89</v>
      </c>
      <c r="BM35" s="79" t="s">
        <v>89</v>
      </c>
      <c r="BN35" s="79" t="s">
        <v>89</v>
      </c>
      <c r="BO35" s="80">
        <v>1</v>
      </c>
      <c r="BP35" s="80"/>
      <c r="BQ35" s="80"/>
      <c r="BR35" s="80"/>
      <c r="BS35" s="80"/>
      <c r="BT35" s="80"/>
      <c r="BU35" s="80"/>
      <c r="BV35" s="79" t="str">
        <f>BH35</f>
        <v>2 730 000,00</v>
      </c>
      <c r="BW35" s="80"/>
      <c r="BX35" s="80"/>
      <c r="BY35" s="80"/>
      <c r="BZ35" s="80"/>
      <c r="CA35" s="80"/>
      <c r="CB35" s="80"/>
      <c r="CC35" s="25"/>
    </row>
    <row r="36" spans="1:81" s="21" customFormat="1" ht="110.25" customHeight="1">
      <c r="A36" s="81" t="s">
        <v>180</v>
      </c>
      <c r="B36" s="81"/>
      <c r="C36" s="81"/>
      <c r="D36" s="81"/>
      <c r="E36" s="81"/>
      <c r="F36" s="29" t="s">
        <v>88</v>
      </c>
      <c r="G36" s="80"/>
      <c r="H36" s="80"/>
      <c r="I36" s="80"/>
      <c r="J36" s="80"/>
      <c r="K36" s="80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0"/>
      <c r="Z36" s="80"/>
      <c r="AA36" s="80"/>
      <c r="AB36" s="80"/>
      <c r="AC36" s="80"/>
      <c r="AD36" s="80"/>
      <c r="AE36" s="80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0">
        <v>1</v>
      </c>
      <c r="BB36" s="80"/>
      <c r="BC36" s="80"/>
      <c r="BD36" s="80"/>
      <c r="BE36" s="80"/>
      <c r="BF36" s="80"/>
      <c r="BG36" s="80"/>
      <c r="BH36" s="79" t="s">
        <v>89</v>
      </c>
      <c r="BI36" s="79" t="s">
        <v>89</v>
      </c>
      <c r="BJ36" s="79" t="s">
        <v>89</v>
      </c>
      <c r="BK36" s="79" t="s">
        <v>89</v>
      </c>
      <c r="BL36" s="79" t="s">
        <v>89</v>
      </c>
      <c r="BM36" s="79" t="s">
        <v>89</v>
      </c>
      <c r="BN36" s="79" t="s">
        <v>89</v>
      </c>
      <c r="BO36" s="80">
        <v>1</v>
      </c>
      <c r="BP36" s="80"/>
      <c r="BQ36" s="80"/>
      <c r="BR36" s="80"/>
      <c r="BS36" s="80"/>
      <c r="BT36" s="80"/>
      <c r="BU36" s="80"/>
      <c r="BV36" s="79" t="str">
        <f>BH36</f>
        <v>2 730 000,00</v>
      </c>
      <c r="BW36" s="80"/>
      <c r="BX36" s="80"/>
      <c r="BY36" s="80"/>
      <c r="BZ36" s="80"/>
      <c r="CA36" s="80"/>
      <c r="CB36" s="80"/>
      <c r="CC36" s="25"/>
    </row>
    <row r="37" spans="1:81" s="21" customFormat="1" ht="36">
      <c r="A37" s="81" t="s">
        <v>181</v>
      </c>
      <c r="B37" s="81"/>
      <c r="C37" s="81"/>
      <c r="D37" s="81"/>
      <c r="E37" s="81"/>
      <c r="F37" s="29" t="s">
        <v>110</v>
      </c>
      <c r="G37" s="80"/>
      <c r="H37" s="80"/>
      <c r="I37" s="80"/>
      <c r="J37" s="80"/>
      <c r="K37" s="80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0"/>
      <c r="Z37" s="80"/>
      <c r="AA37" s="80"/>
      <c r="AB37" s="80"/>
      <c r="AC37" s="80"/>
      <c r="AD37" s="80"/>
      <c r="AE37" s="80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0">
        <v>6</v>
      </c>
      <c r="BB37" s="80"/>
      <c r="BC37" s="80"/>
      <c r="BD37" s="80"/>
      <c r="BE37" s="80"/>
      <c r="BF37" s="80"/>
      <c r="BG37" s="80"/>
      <c r="BH37" s="79">
        <f>6*1800</f>
        <v>10800</v>
      </c>
      <c r="BI37" s="79"/>
      <c r="BJ37" s="79"/>
      <c r="BK37" s="79"/>
      <c r="BL37" s="79"/>
      <c r="BM37" s="79"/>
      <c r="BN37" s="79"/>
      <c r="BO37" s="80">
        <v>6</v>
      </c>
      <c r="BP37" s="80"/>
      <c r="BQ37" s="80"/>
      <c r="BR37" s="80"/>
      <c r="BS37" s="80"/>
      <c r="BT37" s="80"/>
      <c r="BU37" s="80"/>
      <c r="BV37" s="79">
        <f>BH37</f>
        <v>10800</v>
      </c>
      <c r="BW37" s="80"/>
      <c r="BX37" s="80"/>
      <c r="BY37" s="80"/>
      <c r="BZ37" s="80"/>
      <c r="CA37" s="80"/>
      <c r="CB37" s="80"/>
      <c r="CC37" s="25" t="s">
        <v>93</v>
      </c>
    </row>
    <row r="38" spans="1:81" s="21" customFormat="1" ht="24">
      <c r="A38" s="81" t="s">
        <v>182</v>
      </c>
      <c r="B38" s="81"/>
      <c r="C38" s="81"/>
      <c r="D38" s="81"/>
      <c r="E38" s="81"/>
      <c r="F38" s="30" t="s">
        <v>92</v>
      </c>
      <c r="G38" s="85"/>
      <c r="H38" s="86"/>
      <c r="I38" s="86"/>
      <c r="J38" s="86"/>
      <c r="K38" s="86"/>
      <c r="L38" s="87"/>
      <c r="M38" s="82"/>
      <c r="N38" s="83"/>
      <c r="O38" s="83"/>
      <c r="P38" s="83"/>
      <c r="Q38" s="83"/>
      <c r="R38" s="84"/>
      <c r="S38" s="82"/>
      <c r="T38" s="83"/>
      <c r="U38" s="83"/>
      <c r="V38" s="83"/>
      <c r="W38" s="83"/>
      <c r="X38" s="84"/>
      <c r="Y38" s="85"/>
      <c r="Z38" s="86"/>
      <c r="AA38" s="86"/>
      <c r="AB38" s="86"/>
      <c r="AC38" s="86"/>
      <c r="AD38" s="86"/>
      <c r="AE38" s="86"/>
      <c r="AF38" s="98"/>
      <c r="AG38" s="83"/>
      <c r="AH38" s="83"/>
      <c r="AI38" s="83"/>
      <c r="AJ38" s="83"/>
      <c r="AK38" s="83"/>
      <c r="AL38" s="84"/>
      <c r="AM38" s="82"/>
      <c r="AN38" s="83"/>
      <c r="AO38" s="83"/>
      <c r="AP38" s="83"/>
      <c r="AQ38" s="83"/>
      <c r="AR38" s="83"/>
      <c r="AS38" s="84"/>
      <c r="AT38" s="82"/>
      <c r="AU38" s="83"/>
      <c r="AV38" s="83"/>
      <c r="AW38" s="83"/>
      <c r="AX38" s="83"/>
      <c r="AY38" s="83"/>
      <c r="AZ38" s="84"/>
      <c r="BA38" s="85"/>
      <c r="BB38" s="86"/>
      <c r="BC38" s="86"/>
      <c r="BD38" s="86"/>
      <c r="BE38" s="86"/>
      <c r="BF38" s="86"/>
      <c r="BG38" s="87"/>
      <c r="BH38" s="88"/>
      <c r="BI38" s="105"/>
      <c r="BJ38" s="105"/>
      <c r="BK38" s="105"/>
      <c r="BL38" s="105"/>
      <c r="BM38" s="105"/>
      <c r="BN38" s="106"/>
      <c r="BO38" s="86">
        <v>1</v>
      </c>
      <c r="BP38" s="86"/>
      <c r="BQ38" s="86"/>
      <c r="BR38" s="86"/>
      <c r="BS38" s="86"/>
      <c r="BT38" s="86"/>
      <c r="BU38" s="87"/>
      <c r="BV38" s="88">
        <v>20890</v>
      </c>
      <c r="BW38" s="86"/>
      <c r="BX38" s="86"/>
      <c r="BY38" s="86"/>
      <c r="BZ38" s="86"/>
      <c r="CA38" s="86"/>
      <c r="CB38" s="87"/>
      <c r="CC38" s="25"/>
    </row>
    <row r="39" spans="1:81" s="21" customFormat="1" ht="24" customHeight="1">
      <c r="A39" s="81" t="s">
        <v>183</v>
      </c>
      <c r="B39" s="81"/>
      <c r="C39" s="81"/>
      <c r="D39" s="81"/>
      <c r="E39" s="81"/>
      <c r="F39" s="30" t="s">
        <v>119</v>
      </c>
      <c r="G39" s="85"/>
      <c r="H39" s="86"/>
      <c r="I39" s="86"/>
      <c r="J39" s="86"/>
      <c r="K39" s="86"/>
      <c r="L39" s="87"/>
      <c r="M39" s="82"/>
      <c r="N39" s="83"/>
      <c r="O39" s="83"/>
      <c r="P39" s="83"/>
      <c r="Q39" s="83"/>
      <c r="R39" s="84"/>
      <c r="S39" s="82"/>
      <c r="T39" s="83"/>
      <c r="U39" s="83"/>
      <c r="V39" s="83"/>
      <c r="W39" s="83"/>
      <c r="X39" s="84"/>
      <c r="Y39" s="85"/>
      <c r="Z39" s="86"/>
      <c r="AA39" s="86"/>
      <c r="AB39" s="86"/>
      <c r="AC39" s="86"/>
      <c r="AD39" s="86"/>
      <c r="AE39" s="86"/>
      <c r="AF39" s="98"/>
      <c r="AG39" s="83"/>
      <c r="AH39" s="83"/>
      <c r="AI39" s="83"/>
      <c r="AJ39" s="83"/>
      <c r="AK39" s="83"/>
      <c r="AL39" s="84"/>
      <c r="AM39" s="82"/>
      <c r="AN39" s="83"/>
      <c r="AO39" s="83"/>
      <c r="AP39" s="83"/>
      <c r="AQ39" s="83"/>
      <c r="AR39" s="83"/>
      <c r="AS39" s="84"/>
      <c r="AT39" s="82"/>
      <c r="AU39" s="83"/>
      <c r="AV39" s="83"/>
      <c r="AW39" s="83"/>
      <c r="AX39" s="83"/>
      <c r="AY39" s="83"/>
      <c r="AZ39" s="84"/>
      <c r="BA39" s="85">
        <v>1</v>
      </c>
      <c r="BB39" s="86"/>
      <c r="BC39" s="86"/>
      <c r="BD39" s="86"/>
      <c r="BE39" s="86"/>
      <c r="BF39" s="86"/>
      <c r="BG39" s="87"/>
      <c r="BH39" s="88">
        <v>7045000</v>
      </c>
      <c r="BI39" s="105">
        <v>7045000</v>
      </c>
      <c r="BJ39" s="105">
        <v>7045000</v>
      </c>
      <c r="BK39" s="105">
        <v>7045000</v>
      </c>
      <c r="BL39" s="105">
        <v>7045000</v>
      </c>
      <c r="BM39" s="105">
        <v>7045000</v>
      </c>
      <c r="BN39" s="106">
        <v>7045000</v>
      </c>
      <c r="BO39" s="86">
        <v>1</v>
      </c>
      <c r="BP39" s="86"/>
      <c r="BQ39" s="86"/>
      <c r="BR39" s="86"/>
      <c r="BS39" s="86"/>
      <c r="BT39" s="86"/>
      <c r="BU39" s="87"/>
      <c r="BV39" s="88">
        <f aca="true" t="shared" si="2" ref="BV39:BV49">BH39</f>
        <v>7045000</v>
      </c>
      <c r="BW39" s="86"/>
      <c r="BX39" s="86"/>
      <c r="BY39" s="86"/>
      <c r="BZ39" s="86"/>
      <c r="CA39" s="86"/>
      <c r="CB39" s="87"/>
      <c r="CC39" s="25"/>
    </row>
    <row r="40" spans="1:81" s="21" customFormat="1" ht="24">
      <c r="A40" s="81" t="s">
        <v>184</v>
      </c>
      <c r="B40" s="81"/>
      <c r="C40" s="81"/>
      <c r="D40" s="81"/>
      <c r="E40" s="81"/>
      <c r="F40" s="30" t="s">
        <v>120</v>
      </c>
      <c r="G40" s="85"/>
      <c r="H40" s="86"/>
      <c r="I40" s="86"/>
      <c r="J40" s="86"/>
      <c r="K40" s="86"/>
      <c r="L40" s="87"/>
      <c r="M40" s="82"/>
      <c r="N40" s="83"/>
      <c r="O40" s="83"/>
      <c r="P40" s="83"/>
      <c r="Q40" s="83"/>
      <c r="R40" s="84"/>
      <c r="S40" s="82"/>
      <c r="T40" s="83"/>
      <c r="U40" s="83"/>
      <c r="V40" s="83"/>
      <c r="W40" s="83"/>
      <c r="X40" s="84"/>
      <c r="Y40" s="85"/>
      <c r="Z40" s="86"/>
      <c r="AA40" s="86"/>
      <c r="AB40" s="86"/>
      <c r="AC40" s="86"/>
      <c r="AD40" s="86"/>
      <c r="AE40" s="86"/>
      <c r="AF40" s="98"/>
      <c r="AG40" s="83"/>
      <c r="AH40" s="83"/>
      <c r="AI40" s="83"/>
      <c r="AJ40" s="83"/>
      <c r="AK40" s="83"/>
      <c r="AL40" s="84"/>
      <c r="AM40" s="82"/>
      <c r="AN40" s="83"/>
      <c r="AO40" s="83"/>
      <c r="AP40" s="83"/>
      <c r="AQ40" s="83"/>
      <c r="AR40" s="83"/>
      <c r="AS40" s="84"/>
      <c r="AT40" s="82"/>
      <c r="AU40" s="83"/>
      <c r="AV40" s="83"/>
      <c r="AW40" s="83"/>
      <c r="AX40" s="83"/>
      <c r="AY40" s="83"/>
      <c r="AZ40" s="84"/>
      <c r="BA40" s="85">
        <v>1</v>
      </c>
      <c r="BB40" s="86"/>
      <c r="BC40" s="86"/>
      <c r="BD40" s="86"/>
      <c r="BE40" s="86"/>
      <c r="BF40" s="86"/>
      <c r="BG40" s="87"/>
      <c r="BH40" s="88">
        <v>675000</v>
      </c>
      <c r="BI40" s="105">
        <v>675000</v>
      </c>
      <c r="BJ40" s="105">
        <v>675000</v>
      </c>
      <c r="BK40" s="105">
        <v>675000</v>
      </c>
      <c r="BL40" s="105">
        <v>675000</v>
      </c>
      <c r="BM40" s="105">
        <v>675000</v>
      </c>
      <c r="BN40" s="106">
        <v>675000</v>
      </c>
      <c r="BO40" s="86">
        <v>1</v>
      </c>
      <c r="BP40" s="86"/>
      <c r="BQ40" s="86"/>
      <c r="BR40" s="86"/>
      <c r="BS40" s="86"/>
      <c r="BT40" s="86"/>
      <c r="BU40" s="87"/>
      <c r="BV40" s="88">
        <f t="shared" si="2"/>
        <v>675000</v>
      </c>
      <c r="BW40" s="86"/>
      <c r="BX40" s="86"/>
      <c r="BY40" s="86"/>
      <c r="BZ40" s="86"/>
      <c r="CA40" s="86"/>
      <c r="CB40" s="87"/>
      <c r="CC40" s="25"/>
    </row>
    <row r="41" spans="1:81" s="40" customFormat="1" ht="24" customHeight="1">
      <c r="A41" s="123" t="s">
        <v>185</v>
      </c>
      <c r="B41" s="123"/>
      <c r="C41" s="123"/>
      <c r="D41" s="123"/>
      <c r="E41" s="123"/>
      <c r="F41" s="38" t="s">
        <v>111</v>
      </c>
      <c r="G41" s="126"/>
      <c r="H41" s="115"/>
      <c r="I41" s="115"/>
      <c r="J41" s="115"/>
      <c r="K41" s="115"/>
      <c r="L41" s="116"/>
      <c r="M41" s="127"/>
      <c r="N41" s="128"/>
      <c r="O41" s="128"/>
      <c r="P41" s="128"/>
      <c r="Q41" s="128"/>
      <c r="R41" s="129"/>
      <c r="S41" s="127"/>
      <c r="T41" s="128"/>
      <c r="U41" s="128"/>
      <c r="V41" s="128"/>
      <c r="W41" s="128"/>
      <c r="X41" s="129"/>
      <c r="Y41" s="126"/>
      <c r="Z41" s="115"/>
      <c r="AA41" s="115"/>
      <c r="AB41" s="115"/>
      <c r="AC41" s="115"/>
      <c r="AD41" s="115"/>
      <c r="AE41" s="115"/>
      <c r="AF41" s="130"/>
      <c r="AG41" s="128"/>
      <c r="AH41" s="128"/>
      <c r="AI41" s="128"/>
      <c r="AJ41" s="128"/>
      <c r="AK41" s="128"/>
      <c r="AL41" s="129"/>
      <c r="AM41" s="127"/>
      <c r="AN41" s="128"/>
      <c r="AO41" s="128"/>
      <c r="AP41" s="128"/>
      <c r="AQ41" s="128"/>
      <c r="AR41" s="128"/>
      <c r="AS41" s="129"/>
      <c r="AT41" s="127"/>
      <c r="AU41" s="128"/>
      <c r="AV41" s="128"/>
      <c r="AW41" s="128"/>
      <c r="AX41" s="128"/>
      <c r="AY41" s="128"/>
      <c r="AZ41" s="129"/>
      <c r="BA41" s="126">
        <v>2</v>
      </c>
      <c r="BB41" s="115"/>
      <c r="BC41" s="115"/>
      <c r="BD41" s="115"/>
      <c r="BE41" s="115"/>
      <c r="BF41" s="115"/>
      <c r="BG41" s="116"/>
      <c r="BH41" s="114"/>
      <c r="BI41" s="117"/>
      <c r="BJ41" s="117"/>
      <c r="BK41" s="117"/>
      <c r="BL41" s="117"/>
      <c r="BM41" s="117"/>
      <c r="BN41" s="118"/>
      <c r="BO41" s="115">
        <v>2</v>
      </c>
      <c r="BP41" s="115"/>
      <c r="BQ41" s="115"/>
      <c r="BR41" s="115"/>
      <c r="BS41" s="115"/>
      <c r="BT41" s="115"/>
      <c r="BU41" s="116"/>
      <c r="BV41" s="114">
        <f t="shared" si="2"/>
        <v>0</v>
      </c>
      <c r="BW41" s="115"/>
      <c r="BX41" s="115"/>
      <c r="BY41" s="115"/>
      <c r="BZ41" s="115"/>
      <c r="CA41" s="115"/>
      <c r="CB41" s="116"/>
      <c r="CC41" s="42" t="s">
        <v>250</v>
      </c>
    </row>
    <row r="42" spans="1:81" s="21" customFormat="1" ht="24">
      <c r="A42" s="81" t="s">
        <v>186</v>
      </c>
      <c r="B42" s="81"/>
      <c r="C42" s="81"/>
      <c r="D42" s="81"/>
      <c r="E42" s="81"/>
      <c r="F42" s="30" t="s">
        <v>112</v>
      </c>
      <c r="G42" s="85"/>
      <c r="H42" s="86"/>
      <c r="I42" s="86"/>
      <c r="J42" s="86"/>
      <c r="K42" s="86"/>
      <c r="L42" s="87"/>
      <c r="M42" s="82"/>
      <c r="N42" s="83"/>
      <c r="O42" s="83"/>
      <c r="P42" s="83"/>
      <c r="Q42" s="83"/>
      <c r="R42" s="84"/>
      <c r="S42" s="82"/>
      <c r="T42" s="83"/>
      <c r="U42" s="83"/>
      <c r="V42" s="83"/>
      <c r="W42" s="83"/>
      <c r="X42" s="84"/>
      <c r="Y42" s="85"/>
      <c r="Z42" s="86"/>
      <c r="AA42" s="86"/>
      <c r="AB42" s="86"/>
      <c r="AC42" s="86"/>
      <c r="AD42" s="86"/>
      <c r="AE42" s="86"/>
      <c r="AF42" s="98"/>
      <c r="AG42" s="83"/>
      <c r="AH42" s="83"/>
      <c r="AI42" s="83"/>
      <c r="AJ42" s="83"/>
      <c r="AK42" s="83"/>
      <c r="AL42" s="84"/>
      <c r="AM42" s="82"/>
      <c r="AN42" s="83"/>
      <c r="AO42" s="83"/>
      <c r="AP42" s="83"/>
      <c r="AQ42" s="83"/>
      <c r="AR42" s="83"/>
      <c r="AS42" s="84"/>
      <c r="AT42" s="82"/>
      <c r="AU42" s="83"/>
      <c r="AV42" s="83"/>
      <c r="AW42" s="83"/>
      <c r="AX42" s="83"/>
      <c r="AY42" s="83"/>
      <c r="AZ42" s="84"/>
      <c r="BA42" s="85">
        <v>1</v>
      </c>
      <c r="BB42" s="86"/>
      <c r="BC42" s="86"/>
      <c r="BD42" s="86"/>
      <c r="BE42" s="86"/>
      <c r="BF42" s="86"/>
      <c r="BG42" s="87"/>
      <c r="BH42" s="88"/>
      <c r="BI42" s="105"/>
      <c r="BJ42" s="105"/>
      <c r="BK42" s="105"/>
      <c r="BL42" s="105"/>
      <c r="BM42" s="105"/>
      <c r="BN42" s="106"/>
      <c r="BO42" s="86">
        <v>1</v>
      </c>
      <c r="BP42" s="86"/>
      <c r="BQ42" s="86"/>
      <c r="BR42" s="86"/>
      <c r="BS42" s="86"/>
      <c r="BT42" s="86"/>
      <c r="BU42" s="87"/>
      <c r="BV42" s="88">
        <f t="shared" si="2"/>
        <v>0</v>
      </c>
      <c r="BW42" s="86"/>
      <c r="BX42" s="86"/>
      <c r="BY42" s="86"/>
      <c r="BZ42" s="86"/>
      <c r="CA42" s="86"/>
      <c r="CB42" s="87"/>
      <c r="CC42" s="25" t="s">
        <v>93</v>
      </c>
    </row>
    <row r="43" spans="1:81" s="21" customFormat="1" ht="24" customHeight="1">
      <c r="A43" s="81" t="s">
        <v>187</v>
      </c>
      <c r="B43" s="81"/>
      <c r="C43" s="81"/>
      <c r="D43" s="81"/>
      <c r="E43" s="81"/>
      <c r="F43" s="30" t="s">
        <v>113</v>
      </c>
      <c r="G43" s="85"/>
      <c r="H43" s="86"/>
      <c r="I43" s="86"/>
      <c r="J43" s="86"/>
      <c r="K43" s="86"/>
      <c r="L43" s="87"/>
      <c r="M43" s="82"/>
      <c r="N43" s="83"/>
      <c r="O43" s="83"/>
      <c r="P43" s="83"/>
      <c r="Q43" s="83"/>
      <c r="R43" s="84"/>
      <c r="S43" s="82"/>
      <c r="T43" s="83"/>
      <c r="U43" s="83"/>
      <c r="V43" s="83"/>
      <c r="W43" s="83"/>
      <c r="X43" s="84"/>
      <c r="Y43" s="85"/>
      <c r="Z43" s="86"/>
      <c r="AA43" s="86"/>
      <c r="AB43" s="86"/>
      <c r="AC43" s="86"/>
      <c r="AD43" s="86"/>
      <c r="AE43" s="86"/>
      <c r="AF43" s="98"/>
      <c r="AG43" s="83"/>
      <c r="AH43" s="83"/>
      <c r="AI43" s="83"/>
      <c r="AJ43" s="83"/>
      <c r="AK43" s="83"/>
      <c r="AL43" s="84"/>
      <c r="AM43" s="82"/>
      <c r="AN43" s="83"/>
      <c r="AO43" s="83"/>
      <c r="AP43" s="83"/>
      <c r="AQ43" s="83"/>
      <c r="AR43" s="83"/>
      <c r="AS43" s="84"/>
      <c r="AT43" s="82"/>
      <c r="AU43" s="83"/>
      <c r="AV43" s="83"/>
      <c r="AW43" s="83"/>
      <c r="AX43" s="83"/>
      <c r="AY43" s="83"/>
      <c r="AZ43" s="84"/>
      <c r="BA43" s="85"/>
      <c r="BB43" s="86"/>
      <c r="BC43" s="86"/>
      <c r="BD43" s="86"/>
      <c r="BE43" s="86"/>
      <c r="BF43" s="86"/>
      <c r="BG43" s="87"/>
      <c r="BH43" s="88"/>
      <c r="BI43" s="105"/>
      <c r="BJ43" s="105"/>
      <c r="BK43" s="105"/>
      <c r="BL43" s="105"/>
      <c r="BM43" s="105"/>
      <c r="BN43" s="106"/>
      <c r="BO43" s="86">
        <v>2</v>
      </c>
      <c r="BP43" s="86"/>
      <c r="BQ43" s="86"/>
      <c r="BR43" s="86"/>
      <c r="BS43" s="86"/>
      <c r="BT43" s="86"/>
      <c r="BU43" s="87"/>
      <c r="BV43" s="88">
        <f t="shared" si="2"/>
        <v>0</v>
      </c>
      <c r="BW43" s="86"/>
      <c r="BX43" s="86"/>
      <c r="BY43" s="86"/>
      <c r="BZ43" s="86"/>
      <c r="CA43" s="86"/>
      <c r="CB43" s="87"/>
      <c r="CC43" s="25" t="s">
        <v>91</v>
      </c>
    </row>
    <row r="44" spans="1:81" s="21" customFormat="1" ht="12">
      <c r="A44" s="81" t="s">
        <v>188</v>
      </c>
      <c r="B44" s="81"/>
      <c r="C44" s="81"/>
      <c r="D44" s="81"/>
      <c r="E44" s="81"/>
      <c r="F44" s="30" t="s">
        <v>114</v>
      </c>
      <c r="G44" s="85"/>
      <c r="H44" s="86"/>
      <c r="I44" s="86"/>
      <c r="J44" s="86"/>
      <c r="K44" s="86"/>
      <c r="L44" s="87"/>
      <c r="M44" s="82"/>
      <c r="N44" s="83"/>
      <c r="O44" s="83"/>
      <c r="P44" s="83"/>
      <c r="Q44" s="83"/>
      <c r="R44" s="84"/>
      <c r="S44" s="82"/>
      <c r="T44" s="83"/>
      <c r="U44" s="83"/>
      <c r="V44" s="83"/>
      <c r="W44" s="83"/>
      <c r="X44" s="84"/>
      <c r="Y44" s="85"/>
      <c r="Z44" s="86"/>
      <c r="AA44" s="86"/>
      <c r="AB44" s="86"/>
      <c r="AC44" s="86"/>
      <c r="AD44" s="86"/>
      <c r="AE44" s="86"/>
      <c r="AF44" s="98"/>
      <c r="AG44" s="83"/>
      <c r="AH44" s="83"/>
      <c r="AI44" s="83"/>
      <c r="AJ44" s="83"/>
      <c r="AK44" s="83"/>
      <c r="AL44" s="84"/>
      <c r="AM44" s="82"/>
      <c r="AN44" s="83"/>
      <c r="AO44" s="83"/>
      <c r="AP44" s="83"/>
      <c r="AQ44" s="83"/>
      <c r="AR44" s="83"/>
      <c r="AS44" s="84"/>
      <c r="AT44" s="82"/>
      <c r="AU44" s="83"/>
      <c r="AV44" s="83"/>
      <c r="AW44" s="83"/>
      <c r="AX44" s="83"/>
      <c r="AY44" s="83"/>
      <c r="AZ44" s="84"/>
      <c r="BA44" s="85">
        <v>2</v>
      </c>
      <c r="BB44" s="86"/>
      <c r="BC44" s="86"/>
      <c r="BD44" s="86"/>
      <c r="BE44" s="86"/>
      <c r="BF44" s="86"/>
      <c r="BG44" s="87"/>
      <c r="BH44" s="88"/>
      <c r="BI44" s="105"/>
      <c r="BJ44" s="105"/>
      <c r="BK44" s="105"/>
      <c r="BL44" s="105"/>
      <c r="BM44" s="105"/>
      <c r="BN44" s="106"/>
      <c r="BO44" s="86">
        <v>2</v>
      </c>
      <c r="BP44" s="86"/>
      <c r="BQ44" s="86"/>
      <c r="BR44" s="86"/>
      <c r="BS44" s="86"/>
      <c r="BT44" s="86"/>
      <c r="BU44" s="87"/>
      <c r="BV44" s="88">
        <f t="shared" si="2"/>
        <v>0</v>
      </c>
      <c r="BW44" s="86"/>
      <c r="BX44" s="86"/>
      <c r="BY44" s="86"/>
      <c r="BZ44" s="86"/>
      <c r="CA44" s="86"/>
      <c r="CB44" s="87"/>
      <c r="CC44" s="25" t="s">
        <v>115</v>
      </c>
    </row>
    <row r="45" spans="1:81" s="21" customFormat="1" ht="12">
      <c r="A45" s="81" t="s">
        <v>189</v>
      </c>
      <c r="B45" s="81"/>
      <c r="C45" s="81"/>
      <c r="D45" s="81"/>
      <c r="E45" s="81"/>
      <c r="F45" s="30" t="s">
        <v>116</v>
      </c>
      <c r="G45" s="85"/>
      <c r="H45" s="86"/>
      <c r="I45" s="86"/>
      <c r="J45" s="86"/>
      <c r="K45" s="86"/>
      <c r="L45" s="87"/>
      <c r="M45" s="82"/>
      <c r="N45" s="83"/>
      <c r="O45" s="83"/>
      <c r="P45" s="83"/>
      <c r="Q45" s="83"/>
      <c r="R45" s="84"/>
      <c r="S45" s="82"/>
      <c r="T45" s="83"/>
      <c r="U45" s="83"/>
      <c r="V45" s="83"/>
      <c r="W45" s="83"/>
      <c r="X45" s="84"/>
      <c r="Y45" s="85"/>
      <c r="Z45" s="86"/>
      <c r="AA45" s="86"/>
      <c r="AB45" s="86"/>
      <c r="AC45" s="86"/>
      <c r="AD45" s="86"/>
      <c r="AE45" s="86"/>
      <c r="AF45" s="98"/>
      <c r="AG45" s="83"/>
      <c r="AH45" s="83"/>
      <c r="AI45" s="83"/>
      <c r="AJ45" s="83"/>
      <c r="AK45" s="83"/>
      <c r="AL45" s="84"/>
      <c r="AM45" s="82"/>
      <c r="AN45" s="83"/>
      <c r="AO45" s="83"/>
      <c r="AP45" s="83"/>
      <c r="AQ45" s="83"/>
      <c r="AR45" s="83"/>
      <c r="AS45" s="84"/>
      <c r="AT45" s="82"/>
      <c r="AU45" s="83"/>
      <c r="AV45" s="83"/>
      <c r="AW45" s="83"/>
      <c r="AX45" s="83"/>
      <c r="AY45" s="83"/>
      <c r="AZ45" s="84"/>
      <c r="BA45" s="85">
        <v>1</v>
      </c>
      <c r="BB45" s="86"/>
      <c r="BC45" s="86"/>
      <c r="BD45" s="86"/>
      <c r="BE45" s="86"/>
      <c r="BF45" s="86"/>
      <c r="BG45" s="87"/>
      <c r="BH45" s="88"/>
      <c r="BI45" s="105"/>
      <c r="BJ45" s="105"/>
      <c r="BK45" s="105"/>
      <c r="BL45" s="105"/>
      <c r="BM45" s="105"/>
      <c r="BN45" s="106"/>
      <c r="BO45" s="86">
        <v>1</v>
      </c>
      <c r="BP45" s="86"/>
      <c r="BQ45" s="86"/>
      <c r="BR45" s="86"/>
      <c r="BS45" s="86"/>
      <c r="BT45" s="86"/>
      <c r="BU45" s="87"/>
      <c r="BV45" s="88">
        <f t="shared" si="2"/>
        <v>0</v>
      </c>
      <c r="BW45" s="86"/>
      <c r="BX45" s="86"/>
      <c r="BY45" s="86"/>
      <c r="BZ45" s="86"/>
      <c r="CA45" s="86"/>
      <c r="CB45" s="87"/>
      <c r="CC45" s="25" t="s">
        <v>93</v>
      </c>
    </row>
    <row r="46" spans="1:81" s="21" customFormat="1" ht="12">
      <c r="A46" s="81" t="s">
        <v>190</v>
      </c>
      <c r="B46" s="81"/>
      <c r="C46" s="81"/>
      <c r="D46" s="81"/>
      <c r="E46" s="81"/>
      <c r="F46" s="30" t="s">
        <v>117</v>
      </c>
      <c r="G46" s="85"/>
      <c r="H46" s="86"/>
      <c r="I46" s="86"/>
      <c r="J46" s="86"/>
      <c r="K46" s="86"/>
      <c r="L46" s="87"/>
      <c r="M46" s="82"/>
      <c r="N46" s="83"/>
      <c r="O46" s="83"/>
      <c r="P46" s="83"/>
      <c r="Q46" s="83"/>
      <c r="R46" s="84"/>
      <c r="S46" s="82"/>
      <c r="T46" s="83"/>
      <c r="U46" s="83"/>
      <c r="V46" s="83"/>
      <c r="W46" s="83"/>
      <c r="X46" s="84"/>
      <c r="Y46" s="85"/>
      <c r="Z46" s="86"/>
      <c r="AA46" s="86"/>
      <c r="AB46" s="86"/>
      <c r="AC46" s="86"/>
      <c r="AD46" s="86"/>
      <c r="AE46" s="86"/>
      <c r="AF46" s="98"/>
      <c r="AG46" s="83"/>
      <c r="AH46" s="83"/>
      <c r="AI46" s="83"/>
      <c r="AJ46" s="83"/>
      <c r="AK46" s="83"/>
      <c r="AL46" s="84"/>
      <c r="AM46" s="82"/>
      <c r="AN46" s="83"/>
      <c r="AO46" s="83"/>
      <c r="AP46" s="83"/>
      <c r="AQ46" s="83"/>
      <c r="AR46" s="83"/>
      <c r="AS46" s="84"/>
      <c r="AT46" s="82"/>
      <c r="AU46" s="83"/>
      <c r="AV46" s="83"/>
      <c r="AW46" s="83"/>
      <c r="AX46" s="83"/>
      <c r="AY46" s="83"/>
      <c r="AZ46" s="84"/>
      <c r="BA46" s="85">
        <v>2</v>
      </c>
      <c r="BB46" s="86"/>
      <c r="BC46" s="86"/>
      <c r="BD46" s="86"/>
      <c r="BE46" s="86"/>
      <c r="BF46" s="86"/>
      <c r="BG46" s="87"/>
      <c r="BH46" s="88"/>
      <c r="BI46" s="105"/>
      <c r="BJ46" s="105"/>
      <c r="BK46" s="105"/>
      <c r="BL46" s="105"/>
      <c r="BM46" s="105"/>
      <c r="BN46" s="106"/>
      <c r="BO46" s="86">
        <v>2</v>
      </c>
      <c r="BP46" s="86"/>
      <c r="BQ46" s="86"/>
      <c r="BR46" s="86"/>
      <c r="BS46" s="86"/>
      <c r="BT46" s="86"/>
      <c r="BU46" s="87"/>
      <c r="BV46" s="88">
        <f t="shared" si="2"/>
        <v>0</v>
      </c>
      <c r="BW46" s="86"/>
      <c r="BX46" s="86"/>
      <c r="BY46" s="86"/>
      <c r="BZ46" s="86"/>
      <c r="CA46" s="86"/>
      <c r="CB46" s="87"/>
      <c r="CC46" s="25" t="s">
        <v>251</v>
      </c>
    </row>
    <row r="47" spans="1:81" s="21" customFormat="1" ht="24">
      <c r="A47" s="81" t="s">
        <v>190</v>
      </c>
      <c r="B47" s="81"/>
      <c r="C47" s="81"/>
      <c r="D47" s="81"/>
      <c r="E47" s="81"/>
      <c r="F47" s="30" t="s">
        <v>247</v>
      </c>
      <c r="G47" s="85"/>
      <c r="H47" s="86"/>
      <c r="I47" s="86"/>
      <c r="J47" s="86"/>
      <c r="K47" s="86"/>
      <c r="L47" s="87"/>
      <c r="M47" s="82"/>
      <c r="N47" s="83"/>
      <c r="O47" s="83"/>
      <c r="P47" s="83"/>
      <c r="Q47" s="83"/>
      <c r="R47" s="84"/>
      <c r="S47" s="82"/>
      <c r="T47" s="83"/>
      <c r="U47" s="83"/>
      <c r="V47" s="83"/>
      <c r="W47" s="83"/>
      <c r="X47" s="84"/>
      <c r="Y47" s="85"/>
      <c r="Z47" s="86"/>
      <c r="AA47" s="86"/>
      <c r="AB47" s="86"/>
      <c r="AC47" s="86"/>
      <c r="AD47" s="86"/>
      <c r="AE47" s="86"/>
      <c r="AF47" s="98"/>
      <c r="AG47" s="83"/>
      <c r="AH47" s="83"/>
      <c r="AI47" s="83"/>
      <c r="AJ47" s="83"/>
      <c r="AK47" s="83"/>
      <c r="AL47" s="84"/>
      <c r="AM47" s="82"/>
      <c r="AN47" s="83"/>
      <c r="AO47" s="83"/>
      <c r="AP47" s="83"/>
      <c r="AQ47" s="83"/>
      <c r="AR47" s="83"/>
      <c r="AS47" s="84"/>
      <c r="AT47" s="82"/>
      <c r="AU47" s="83"/>
      <c r="AV47" s="83"/>
      <c r="AW47" s="83"/>
      <c r="AX47" s="83"/>
      <c r="AY47" s="83"/>
      <c r="AZ47" s="84"/>
      <c r="BA47" s="85">
        <v>1</v>
      </c>
      <c r="BB47" s="86"/>
      <c r="BC47" s="86"/>
      <c r="BD47" s="86"/>
      <c r="BE47" s="86"/>
      <c r="BF47" s="86"/>
      <c r="BG47" s="87"/>
      <c r="BH47" s="88"/>
      <c r="BI47" s="105"/>
      <c r="BJ47" s="105"/>
      <c r="BK47" s="105"/>
      <c r="BL47" s="105"/>
      <c r="BM47" s="105"/>
      <c r="BN47" s="106"/>
      <c r="BO47" s="86">
        <v>1</v>
      </c>
      <c r="BP47" s="86"/>
      <c r="BQ47" s="86"/>
      <c r="BR47" s="86"/>
      <c r="BS47" s="86"/>
      <c r="BT47" s="86"/>
      <c r="BU47" s="87"/>
      <c r="BV47" s="88">
        <v>177400</v>
      </c>
      <c r="BW47" s="86"/>
      <c r="BX47" s="86"/>
      <c r="BY47" s="86"/>
      <c r="BZ47" s="86"/>
      <c r="CA47" s="86"/>
      <c r="CB47" s="87"/>
      <c r="CC47" s="25" t="s">
        <v>91</v>
      </c>
    </row>
    <row r="48" spans="1:81" s="21" customFormat="1" ht="12">
      <c r="A48" s="81" t="s">
        <v>191</v>
      </c>
      <c r="B48" s="81"/>
      <c r="C48" s="81"/>
      <c r="D48" s="81"/>
      <c r="E48" s="81"/>
      <c r="F48" s="30" t="s">
        <v>118</v>
      </c>
      <c r="G48" s="85"/>
      <c r="H48" s="86"/>
      <c r="I48" s="86"/>
      <c r="J48" s="86"/>
      <c r="K48" s="86"/>
      <c r="L48" s="87"/>
      <c r="M48" s="82"/>
      <c r="N48" s="83"/>
      <c r="O48" s="83"/>
      <c r="P48" s="83"/>
      <c r="Q48" s="83"/>
      <c r="R48" s="84"/>
      <c r="S48" s="82"/>
      <c r="T48" s="83"/>
      <c r="U48" s="83"/>
      <c r="V48" s="83"/>
      <c r="W48" s="83"/>
      <c r="X48" s="84"/>
      <c r="Y48" s="85"/>
      <c r="Z48" s="86"/>
      <c r="AA48" s="86"/>
      <c r="AB48" s="86"/>
      <c r="AC48" s="86"/>
      <c r="AD48" s="86"/>
      <c r="AE48" s="86"/>
      <c r="AF48" s="98"/>
      <c r="AG48" s="83"/>
      <c r="AH48" s="83"/>
      <c r="AI48" s="83"/>
      <c r="AJ48" s="83"/>
      <c r="AK48" s="83"/>
      <c r="AL48" s="84"/>
      <c r="AM48" s="82"/>
      <c r="AN48" s="83"/>
      <c r="AO48" s="83"/>
      <c r="AP48" s="83"/>
      <c r="AQ48" s="83"/>
      <c r="AR48" s="83"/>
      <c r="AS48" s="84"/>
      <c r="AT48" s="82"/>
      <c r="AU48" s="83"/>
      <c r="AV48" s="83"/>
      <c r="AW48" s="83"/>
      <c r="AX48" s="83"/>
      <c r="AY48" s="83"/>
      <c r="AZ48" s="84"/>
      <c r="BA48" s="85">
        <v>1</v>
      </c>
      <c r="BB48" s="86"/>
      <c r="BC48" s="86"/>
      <c r="BD48" s="86"/>
      <c r="BE48" s="86"/>
      <c r="BF48" s="86"/>
      <c r="BG48" s="87"/>
      <c r="BH48" s="88"/>
      <c r="BI48" s="105"/>
      <c r="BJ48" s="105"/>
      <c r="BK48" s="105"/>
      <c r="BL48" s="105"/>
      <c r="BM48" s="105"/>
      <c r="BN48" s="106"/>
      <c r="BO48" s="86">
        <v>1</v>
      </c>
      <c r="BP48" s="86"/>
      <c r="BQ48" s="86"/>
      <c r="BR48" s="86"/>
      <c r="BS48" s="86"/>
      <c r="BT48" s="86"/>
      <c r="BU48" s="87"/>
      <c r="BV48" s="88">
        <f t="shared" si="2"/>
        <v>0</v>
      </c>
      <c r="BW48" s="86"/>
      <c r="BX48" s="86"/>
      <c r="BY48" s="86"/>
      <c r="BZ48" s="86"/>
      <c r="CA48" s="86"/>
      <c r="CB48" s="87"/>
      <c r="CC48" s="25" t="s">
        <v>93</v>
      </c>
    </row>
    <row r="49" spans="1:81" s="21" customFormat="1" ht="12">
      <c r="A49" s="81" t="s">
        <v>192</v>
      </c>
      <c r="B49" s="81"/>
      <c r="C49" s="81"/>
      <c r="D49" s="81"/>
      <c r="E49" s="81"/>
      <c r="F49" s="30" t="s">
        <v>121</v>
      </c>
      <c r="G49" s="85"/>
      <c r="H49" s="86"/>
      <c r="I49" s="86"/>
      <c r="J49" s="86"/>
      <c r="K49" s="86"/>
      <c r="L49" s="87"/>
      <c r="M49" s="82"/>
      <c r="N49" s="83"/>
      <c r="O49" s="83"/>
      <c r="P49" s="83"/>
      <c r="Q49" s="83"/>
      <c r="R49" s="84"/>
      <c r="S49" s="82"/>
      <c r="T49" s="83"/>
      <c r="U49" s="83"/>
      <c r="V49" s="83"/>
      <c r="W49" s="83"/>
      <c r="X49" s="84"/>
      <c r="Y49" s="85"/>
      <c r="Z49" s="86"/>
      <c r="AA49" s="86"/>
      <c r="AB49" s="86"/>
      <c r="AC49" s="86"/>
      <c r="AD49" s="86"/>
      <c r="AE49" s="86"/>
      <c r="AF49" s="98"/>
      <c r="AG49" s="83"/>
      <c r="AH49" s="83"/>
      <c r="AI49" s="83"/>
      <c r="AJ49" s="83"/>
      <c r="AK49" s="83"/>
      <c r="AL49" s="84"/>
      <c r="AM49" s="82"/>
      <c r="AN49" s="83"/>
      <c r="AO49" s="83"/>
      <c r="AP49" s="83"/>
      <c r="AQ49" s="83"/>
      <c r="AR49" s="83"/>
      <c r="AS49" s="84"/>
      <c r="AT49" s="82"/>
      <c r="AU49" s="83"/>
      <c r="AV49" s="83"/>
      <c r="AW49" s="83"/>
      <c r="AX49" s="83"/>
      <c r="AY49" s="83"/>
      <c r="AZ49" s="84"/>
      <c r="BA49" s="85">
        <v>2</v>
      </c>
      <c r="BB49" s="86"/>
      <c r="BC49" s="86"/>
      <c r="BD49" s="86"/>
      <c r="BE49" s="86"/>
      <c r="BF49" s="86"/>
      <c r="BG49" s="87"/>
      <c r="BH49" s="88">
        <f>58639.49/14*BA49</f>
        <v>8377.07</v>
      </c>
      <c r="BI49" s="105"/>
      <c r="BJ49" s="105"/>
      <c r="BK49" s="105"/>
      <c r="BL49" s="105"/>
      <c r="BM49" s="105"/>
      <c r="BN49" s="106"/>
      <c r="BO49" s="86">
        <v>2</v>
      </c>
      <c r="BP49" s="86"/>
      <c r="BQ49" s="86"/>
      <c r="BR49" s="86"/>
      <c r="BS49" s="86"/>
      <c r="BT49" s="86"/>
      <c r="BU49" s="87"/>
      <c r="BV49" s="88">
        <f t="shared" si="2"/>
        <v>8377.07</v>
      </c>
      <c r="BW49" s="86"/>
      <c r="BX49" s="86"/>
      <c r="BY49" s="86"/>
      <c r="BZ49" s="86"/>
      <c r="CA49" s="86"/>
      <c r="CB49" s="87"/>
      <c r="CC49" s="25" t="s">
        <v>93</v>
      </c>
    </row>
    <row r="50" spans="1:81" s="21" customFormat="1" ht="12">
      <c r="A50" s="81" t="s">
        <v>193</v>
      </c>
      <c r="B50" s="81"/>
      <c r="C50" s="81"/>
      <c r="D50" s="81"/>
      <c r="E50" s="81"/>
      <c r="F50" s="30" t="s">
        <v>122</v>
      </c>
      <c r="G50" s="85"/>
      <c r="H50" s="86"/>
      <c r="I50" s="86"/>
      <c r="J50" s="86"/>
      <c r="K50" s="86"/>
      <c r="L50" s="87"/>
      <c r="M50" s="82"/>
      <c r="N50" s="83"/>
      <c r="O50" s="83"/>
      <c r="P50" s="83"/>
      <c r="Q50" s="83"/>
      <c r="R50" s="84"/>
      <c r="S50" s="82"/>
      <c r="T50" s="83"/>
      <c r="U50" s="83"/>
      <c r="V50" s="83"/>
      <c r="W50" s="83"/>
      <c r="X50" s="84"/>
      <c r="Y50" s="85"/>
      <c r="Z50" s="86"/>
      <c r="AA50" s="86"/>
      <c r="AB50" s="86"/>
      <c r="AC50" s="86"/>
      <c r="AD50" s="86"/>
      <c r="AE50" s="86"/>
      <c r="AF50" s="98"/>
      <c r="AG50" s="83"/>
      <c r="AH50" s="83"/>
      <c r="AI50" s="83"/>
      <c r="AJ50" s="83"/>
      <c r="AK50" s="83"/>
      <c r="AL50" s="84"/>
      <c r="AM50" s="82"/>
      <c r="AN50" s="83"/>
      <c r="AO50" s="83"/>
      <c r="AP50" s="83"/>
      <c r="AQ50" s="83"/>
      <c r="AR50" s="83"/>
      <c r="AS50" s="84"/>
      <c r="AT50" s="82"/>
      <c r="AU50" s="83"/>
      <c r="AV50" s="83"/>
      <c r="AW50" s="83"/>
      <c r="AX50" s="83"/>
      <c r="AY50" s="83"/>
      <c r="AZ50" s="84"/>
      <c r="BA50" s="85">
        <v>8</v>
      </c>
      <c r="BB50" s="86"/>
      <c r="BC50" s="86"/>
      <c r="BD50" s="86"/>
      <c r="BE50" s="86"/>
      <c r="BF50" s="86"/>
      <c r="BG50" s="87"/>
      <c r="BH50" s="88">
        <f>39093/14*BA50</f>
        <v>22338.85714285714</v>
      </c>
      <c r="BI50" s="105"/>
      <c r="BJ50" s="105"/>
      <c r="BK50" s="105"/>
      <c r="BL50" s="105"/>
      <c r="BM50" s="105"/>
      <c r="BN50" s="106"/>
      <c r="BO50" s="86">
        <v>8</v>
      </c>
      <c r="BP50" s="86"/>
      <c r="BQ50" s="86"/>
      <c r="BR50" s="86"/>
      <c r="BS50" s="86"/>
      <c r="BT50" s="86"/>
      <c r="BU50" s="87"/>
      <c r="BV50" s="88">
        <f aca="true" t="shared" si="3" ref="BV50:BV55">BH50</f>
        <v>22338.85714285714</v>
      </c>
      <c r="BW50" s="86"/>
      <c r="BX50" s="86"/>
      <c r="BY50" s="86"/>
      <c r="BZ50" s="86"/>
      <c r="CA50" s="86"/>
      <c r="CB50" s="87"/>
      <c r="CC50" s="25" t="s">
        <v>93</v>
      </c>
    </row>
    <row r="51" spans="1:81" s="21" customFormat="1" ht="24">
      <c r="A51" s="81" t="s">
        <v>194</v>
      </c>
      <c r="B51" s="81"/>
      <c r="C51" s="81"/>
      <c r="D51" s="81"/>
      <c r="E51" s="81"/>
      <c r="F51" s="30" t="s">
        <v>123</v>
      </c>
      <c r="G51" s="85"/>
      <c r="H51" s="86"/>
      <c r="I51" s="86"/>
      <c r="J51" s="86"/>
      <c r="K51" s="86"/>
      <c r="L51" s="87"/>
      <c r="M51" s="82"/>
      <c r="N51" s="83"/>
      <c r="O51" s="83"/>
      <c r="P51" s="83"/>
      <c r="Q51" s="83"/>
      <c r="R51" s="84"/>
      <c r="S51" s="82"/>
      <c r="T51" s="83"/>
      <c r="U51" s="83"/>
      <c r="V51" s="83"/>
      <c r="W51" s="83"/>
      <c r="X51" s="84"/>
      <c r="Y51" s="85"/>
      <c r="Z51" s="86"/>
      <c r="AA51" s="86"/>
      <c r="AB51" s="86"/>
      <c r="AC51" s="86"/>
      <c r="AD51" s="86"/>
      <c r="AE51" s="86"/>
      <c r="AF51" s="98"/>
      <c r="AG51" s="83"/>
      <c r="AH51" s="83"/>
      <c r="AI51" s="83"/>
      <c r="AJ51" s="83"/>
      <c r="AK51" s="83"/>
      <c r="AL51" s="84"/>
      <c r="AM51" s="82"/>
      <c r="AN51" s="83"/>
      <c r="AO51" s="83"/>
      <c r="AP51" s="83"/>
      <c r="AQ51" s="83"/>
      <c r="AR51" s="83"/>
      <c r="AS51" s="84"/>
      <c r="AT51" s="82"/>
      <c r="AU51" s="83"/>
      <c r="AV51" s="83"/>
      <c r="AW51" s="83"/>
      <c r="AX51" s="83"/>
      <c r="AY51" s="83"/>
      <c r="AZ51" s="84"/>
      <c r="BA51" s="85">
        <v>2</v>
      </c>
      <c r="BB51" s="86"/>
      <c r="BC51" s="86"/>
      <c r="BD51" s="86"/>
      <c r="BE51" s="86"/>
      <c r="BF51" s="86"/>
      <c r="BG51" s="87"/>
      <c r="BH51" s="88">
        <f>39558.39/20*BA51</f>
        <v>3955.839</v>
      </c>
      <c r="BI51" s="105"/>
      <c r="BJ51" s="105"/>
      <c r="BK51" s="105"/>
      <c r="BL51" s="105"/>
      <c r="BM51" s="105"/>
      <c r="BN51" s="106"/>
      <c r="BO51" s="86">
        <v>2</v>
      </c>
      <c r="BP51" s="86"/>
      <c r="BQ51" s="86"/>
      <c r="BR51" s="86"/>
      <c r="BS51" s="86"/>
      <c r="BT51" s="86"/>
      <c r="BU51" s="87"/>
      <c r="BV51" s="88">
        <f t="shared" si="3"/>
        <v>3955.839</v>
      </c>
      <c r="BW51" s="86"/>
      <c r="BX51" s="86"/>
      <c r="BY51" s="86"/>
      <c r="BZ51" s="86"/>
      <c r="CA51" s="86"/>
      <c r="CB51" s="87"/>
      <c r="CC51" s="25" t="s">
        <v>93</v>
      </c>
    </row>
    <row r="52" spans="1:81" s="21" customFormat="1" ht="24">
      <c r="A52" s="81" t="s">
        <v>195</v>
      </c>
      <c r="B52" s="81"/>
      <c r="C52" s="81"/>
      <c r="D52" s="81"/>
      <c r="E52" s="81"/>
      <c r="F52" s="30" t="s">
        <v>124</v>
      </c>
      <c r="G52" s="85"/>
      <c r="H52" s="86"/>
      <c r="I52" s="86"/>
      <c r="J52" s="86"/>
      <c r="K52" s="86"/>
      <c r="L52" s="87"/>
      <c r="M52" s="82"/>
      <c r="N52" s="83"/>
      <c r="O52" s="83"/>
      <c r="P52" s="83"/>
      <c r="Q52" s="83"/>
      <c r="R52" s="84"/>
      <c r="S52" s="82"/>
      <c r="T52" s="83"/>
      <c r="U52" s="83"/>
      <c r="V52" s="83"/>
      <c r="W52" s="83"/>
      <c r="X52" s="84"/>
      <c r="Y52" s="85"/>
      <c r="Z52" s="86"/>
      <c r="AA52" s="86"/>
      <c r="AB52" s="86"/>
      <c r="AC52" s="86"/>
      <c r="AD52" s="86"/>
      <c r="AE52" s="86"/>
      <c r="AF52" s="98"/>
      <c r="AG52" s="83"/>
      <c r="AH52" s="83"/>
      <c r="AI52" s="83"/>
      <c r="AJ52" s="83"/>
      <c r="AK52" s="83"/>
      <c r="AL52" s="84"/>
      <c r="AM52" s="82"/>
      <c r="AN52" s="83"/>
      <c r="AO52" s="83"/>
      <c r="AP52" s="83"/>
      <c r="AQ52" s="83"/>
      <c r="AR52" s="83"/>
      <c r="AS52" s="84"/>
      <c r="AT52" s="82"/>
      <c r="AU52" s="83"/>
      <c r="AV52" s="83"/>
      <c r="AW52" s="83"/>
      <c r="AX52" s="83"/>
      <c r="AY52" s="83"/>
      <c r="AZ52" s="84"/>
      <c r="BA52" s="85">
        <v>2</v>
      </c>
      <c r="BB52" s="86"/>
      <c r="BC52" s="86"/>
      <c r="BD52" s="86"/>
      <c r="BE52" s="86"/>
      <c r="BF52" s="86"/>
      <c r="BG52" s="87"/>
      <c r="BH52" s="88">
        <f>46422.93/30*BA52</f>
        <v>3094.862</v>
      </c>
      <c r="BI52" s="105"/>
      <c r="BJ52" s="105"/>
      <c r="BK52" s="105"/>
      <c r="BL52" s="105"/>
      <c r="BM52" s="105"/>
      <c r="BN52" s="106"/>
      <c r="BO52" s="86">
        <v>2</v>
      </c>
      <c r="BP52" s="86"/>
      <c r="BQ52" s="86"/>
      <c r="BR52" s="86"/>
      <c r="BS52" s="86"/>
      <c r="BT52" s="86"/>
      <c r="BU52" s="87"/>
      <c r="BV52" s="88">
        <f t="shared" si="3"/>
        <v>3094.862</v>
      </c>
      <c r="BW52" s="86"/>
      <c r="BX52" s="86"/>
      <c r="BY52" s="86"/>
      <c r="BZ52" s="86"/>
      <c r="CA52" s="86"/>
      <c r="CB52" s="87"/>
      <c r="CC52" s="25" t="s">
        <v>93</v>
      </c>
    </row>
    <row r="53" spans="1:81" s="21" customFormat="1" ht="24">
      <c r="A53" s="81" t="s">
        <v>196</v>
      </c>
      <c r="B53" s="81"/>
      <c r="C53" s="81"/>
      <c r="D53" s="81"/>
      <c r="E53" s="81"/>
      <c r="F53" s="30" t="s">
        <v>125</v>
      </c>
      <c r="G53" s="85"/>
      <c r="H53" s="86"/>
      <c r="I53" s="86"/>
      <c r="J53" s="86"/>
      <c r="K53" s="86"/>
      <c r="L53" s="87"/>
      <c r="M53" s="82"/>
      <c r="N53" s="83"/>
      <c r="O53" s="83"/>
      <c r="P53" s="83"/>
      <c r="Q53" s="83"/>
      <c r="R53" s="84"/>
      <c r="S53" s="82"/>
      <c r="T53" s="83"/>
      <c r="U53" s="83"/>
      <c r="V53" s="83"/>
      <c r="W53" s="83"/>
      <c r="X53" s="84"/>
      <c r="Y53" s="85"/>
      <c r="Z53" s="86"/>
      <c r="AA53" s="86"/>
      <c r="AB53" s="86"/>
      <c r="AC53" s="86"/>
      <c r="AD53" s="86"/>
      <c r="AE53" s="86"/>
      <c r="AF53" s="98"/>
      <c r="AG53" s="83"/>
      <c r="AH53" s="83"/>
      <c r="AI53" s="83"/>
      <c r="AJ53" s="83"/>
      <c r="AK53" s="83"/>
      <c r="AL53" s="84"/>
      <c r="AM53" s="82"/>
      <c r="AN53" s="83"/>
      <c r="AO53" s="83"/>
      <c r="AP53" s="83"/>
      <c r="AQ53" s="83"/>
      <c r="AR53" s="83"/>
      <c r="AS53" s="84"/>
      <c r="AT53" s="82"/>
      <c r="AU53" s="83"/>
      <c r="AV53" s="83"/>
      <c r="AW53" s="83"/>
      <c r="AX53" s="83"/>
      <c r="AY53" s="83"/>
      <c r="AZ53" s="84"/>
      <c r="BA53" s="85">
        <v>5</v>
      </c>
      <c r="BB53" s="86"/>
      <c r="BC53" s="86"/>
      <c r="BD53" s="86"/>
      <c r="BE53" s="86"/>
      <c r="BF53" s="86"/>
      <c r="BG53" s="87"/>
      <c r="BH53" s="88">
        <f>69576.22/52*BA53</f>
        <v>6690.021153846154</v>
      </c>
      <c r="BI53" s="105"/>
      <c r="BJ53" s="105"/>
      <c r="BK53" s="105"/>
      <c r="BL53" s="105"/>
      <c r="BM53" s="105"/>
      <c r="BN53" s="106"/>
      <c r="BO53" s="86">
        <v>5</v>
      </c>
      <c r="BP53" s="86"/>
      <c r="BQ53" s="86"/>
      <c r="BR53" s="86"/>
      <c r="BS53" s="86"/>
      <c r="BT53" s="86"/>
      <c r="BU53" s="87"/>
      <c r="BV53" s="88">
        <f t="shared" si="3"/>
        <v>6690.021153846154</v>
      </c>
      <c r="BW53" s="86"/>
      <c r="BX53" s="86"/>
      <c r="BY53" s="86"/>
      <c r="BZ53" s="86"/>
      <c r="CA53" s="86"/>
      <c r="CB53" s="87"/>
      <c r="CC53" s="25" t="s">
        <v>93</v>
      </c>
    </row>
    <row r="54" spans="1:81" s="21" customFormat="1" ht="24">
      <c r="A54" s="81" t="s">
        <v>197</v>
      </c>
      <c r="B54" s="81"/>
      <c r="C54" s="81"/>
      <c r="D54" s="81"/>
      <c r="E54" s="81"/>
      <c r="F54" s="30" t="s">
        <v>126</v>
      </c>
      <c r="G54" s="85"/>
      <c r="H54" s="86"/>
      <c r="I54" s="86"/>
      <c r="J54" s="86"/>
      <c r="K54" s="86"/>
      <c r="L54" s="87"/>
      <c r="M54" s="82"/>
      <c r="N54" s="83"/>
      <c r="O54" s="83"/>
      <c r="P54" s="83"/>
      <c r="Q54" s="83"/>
      <c r="R54" s="84"/>
      <c r="S54" s="82"/>
      <c r="T54" s="83"/>
      <c r="U54" s="83"/>
      <c r="V54" s="83"/>
      <c r="W54" s="83"/>
      <c r="X54" s="84"/>
      <c r="Y54" s="85"/>
      <c r="Z54" s="86"/>
      <c r="AA54" s="86"/>
      <c r="AB54" s="86"/>
      <c r="AC54" s="86"/>
      <c r="AD54" s="86"/>
      <c r="AE54" s="86"/>
      <c r="AF54" s="98"/>
      <c r="AG54" s="83"/>
      <c r="AH54" s="83"/>
      <c r="AI54" s="83"/>
      <c r="AJ54" s="83"/>
      <c r="AK54" s="83"/>
      <c r="AL54" s="84"/>
      <c r="AM54" s="82"/>
      <c r="AN54" s="83"/>
      <c r="AO54" s="83"/>
      <c r="AP54" s="83"/>
      <c r="AQ54" s="83"/>
      <c r="AR54" s="83"/>
      <c r="AS54" s="84"/>
      <c r="AT54" s="82"/>
      <c r="AU54" s="83"/>
      <c r="AV54" s="83"/>
      <c r="AW54" s="83"/>
      <c r="AX54" s="83"/>
      <c r="AY54" s="83"/>
      <c r="AZ54" s="84"/>
      <c r="BA54" s="85">
        <v>5</v>
      </c>
      <c r="BB54" s="86"/>
      <c r="BC54" s="86"/>
      <c r="BD54" s="86"/>
      <c r="BE54" s="86"/>
      <c r="BF54" s="86"/>
      <c r="BG54" s="87"/>
      <c r="BH54" s="88">
        <f>51193.21/50*BA54</f>
        <v>5119.321</v>
      </c>
      <c r="BI54" s="105"/>
      <c r="BJ54" s="105"/>
      <c r="BK54" s="105"/>
      <c r="BL54" s="105"/>
      <c r="BM54" s="105"/>
      <c r="BN54" s="106"/>
      <c r="BO54" s="86">
        <v>5</v>
      </c>
      <c r="BP54" s="86"/>
      <c r="BQ54" s="86"/>
      <c r="BR54" s="86"/>
      <c r="BS54" s="86"/>
      <c r="BT54" s="86"/>
      <c r="BU54" s="87"/>
      <c r="BV54" s="88">
        <f t="shared" si="3"/>
        <v>5119.321</v>
      </c>
      <c r="BW54" s="86"/>
      <c r="BX54" s="86"/>
      <c r="BY54" s="86"/>
      <c r="BZ54" s="86"/>
      <c r="CA54" s="86"/>
      <c r="CB54" s="87"/>
      <c r="CC54" s="25" t="s">
        <v>93</v>
      </c>
    </row>
    <row r="55" spans="1:81" s="21" customFormat="1" ht="12">
      <c r="A55" s="81" t="s">
        <v>198</v>
      </c>
      <c r="B55" s="81"/>
      <c r="C55" s="81"/>
      <c r="D55" s="81"/>
      <c r="E55" s="81"/>
      <c r="F55" s="30" t="s">
        <v>127</v>
      </c>
      <c r="G55" s="85"/>
      <c r="H55" s="86"/>
      <c r="I55" s="86"/>
      <c r="J55" s="86"/>
      <c r="K55" s="86"/>
      <c r="L55" s="87"/>
      <c r="M55" s="82"/>
      <c r="N55" s="83"/>
      <c r="O55" s="83"/>
      <c r="P55" s="83"/>
      <c r="Q55" s="83"/>
      <c r="R55" s="84"/>
      <c r="S55" s="82"/>
      <c r="T55" s="83"/>
      <c r="U55" s="83"/>
      <c r="V55" s="83"/>
      <c r="W55" s="83"/>
      <c r="X55" s="84"/>
      <c r="Y55" s="85"/>
      <c r="Z55" s="86"/>
      <c r="AA55" s="86"/>
      <c r="AB55" s="86"/>
      <c r="AC55" s="86"/>
      <c r="AD55" s="86"/>
      <c r="AE55" s="86"/>
      <c r="AF55" s="98"/>
      <c r="AG55" s="83"/>
      <c r="AH55" s="83"/>
      <c r="AI55" s="83"/>
      <c r="AJ55" s="83"/>
      <c r="AK55" s="83"/>
      <c r="AL55" s="84"/>
      <c r="AM55" s="82"/>
      <c r="AN55" s="83"/>
      <c r="AO55" s="83"/>
      <c r="AP55" s="83"/>
      <c r="AQ55" s="83"/>
      <c r="AR55" s="83"/>
      <c r="AS55" s="84"/>
      <c r="AT55" s="82"/>
      <c r="AU55" s="83"/>
      <c r="AV55" s="83"/>
      <c r="AW55" s="83"/>
      <c r="AX55" s="83"/>
      <c r="AY55" s="83"/>
      <c r="AZ55" s="84"/>
      <c r="BA55" s="85">
        <v>4</v>
      </c>
      <c r="BB55" s="86"/>
      <c r="BC55" s="86"/>
      <c r="BD55" s="86"/>
      <c r="BE55" s="86"/>
      <c r="BF55" s="86"/>
      <c r="BG55" s="87"/>
      <c r="BH55" s="88">
        <f>30715.93/88*BA55</f>
        <v>1396.1786363636363</v>
      </c>
      <c r="BI55" s="105"/>
      <c r="BJ55" s="105"/>
      <c r="BK55" s="105"/>
      <c r="BL55" s="105"/>
      <c r="BM55" s="105"/>
      <c r="BN55" s="106"/>
      <c r="BO55" s="85">
        <v>4</v>
      </c>
      <c r="BP55" s="86"/>
      <c r="BQ55" s="86"/>
      <c r="BR55" s="86"/>
      <c r="BS55" s="86"/>
      <c r="BT55" s="86"/>
      <c r="BU55" s="87"/>
      <c r="BV55" s="88">
        <f t="shared" si="3"/>
        <v>1396.1786363636363</v>
      </c>
      <c r="BW55" s="86"/>
      <c r="BX55" s="86"/>
      <c r="BY55" s="86"/>
      <c r="BZ55" s="86"/>
      <c r="CA55" s="86"/>
      <c r="CB55" s="87"/>
      <c r="CC55" s="25" t="s">
        <v>93</v>
      </c>
    </row>
    <row r="56" spans="1:81" s="21" customFormat="1" ht="12">
      <c r="A56" s="81" t="s">
        <v>199</v>
      </c>
      <c r="B56" s="81"/>
      <c r="C56" s="81"/>
      <c r="D56" s="81"/>
      <c r="E56" s="81"/>
      <c r="F56" s="30" t="s">
        <v>128</v>
      </c>
      <c r="G56" s="85"/>
      <c r="H56" s="86"/>
      <c r="I56" s="86"/>
      <c r="J56" s="86"/>
      <c r="K56" s="86"/>
      <c r="L56" s="87"/>
      <c r="M56" s="82"/>
      <c r="N56" s="83"/>
      <c r="O56" s="83"/>
      <c r="P56" s="83"/>
      <c r="Q56" s="83"/>
      <c r="R56" s="84"/>
      <c r="S56" s="82"/>
      <c r="T56" s="83"/>
      <c r="U56" s="83"/>
      <c r="V56" s="83"/>
      <c r="W56" s="83"/>
      <c r="X56" s="84"/>
      <c r="Y56" s="85"/>
      <c r="Z56" s="86"/>
      <c r="AA56" s="86"/>
      <c r="AB56" s="86"/>
      <c r="AC56" s="86"/>
      <c r="AD56" s="86"/>
      <c r="AE56" s="86"/>
      <c r="AF56" s="98"/>
      <c r="AG56" s="83"/>
      <c r="AH56" s="83"/>
      <c r="AI56" s="83"/>
      <c r="AJ56" s="83"/>
      <c r="AK56" s="83"/>
      <c r="AL56" s="84"/>
      <c r="AM56" s="82"/>
      <c r="AN56" s="83"/>
      <c r="AO56" s="83"/>
      <c r="AP56" s="83"/>
      <c r="AQ56" s="83"/>
      <c r="AR56" s="83"/>
      <c r="AS56" s="84"/>
      <c r="AT56" s="82"/>
      <c r="AU56" s="83"/>
      <c r="AV56" s="83"/>
      <c r="AW56" s="83"/>
      <c r="AX56" s="83"/>
      <c r="AY56" s="83"/>
      <c r="AZ56" s="84"/>
      <c r="BA56" s="85">
        <v>16</v>
      </c>
      <c r="BB56" s="86"/>
      <c r="BC56" s="86"/>
      <c r="BD56" s="86"/>
      <c r="BE56" s="86"/>
      <c r="BF56" s="86"/>
      <c r="BG56" s="87"/>
      <c r="BH56" s="88">
        <f>22897.33/96*BA56</f>
        <v>3816.221666666667</v>
      </c>
      <c r="BI56" s="105"/>
      <c r="BJ56" s="105"/>
      <c r="BK56" s="105"/>
      <c r="BL56" s="105"/>
      <c r="BM56" s="105"/>
      <c r="BN56" s="106"/>
      <c r="BO56" s="85">
        <v>16</v>
      </c>
      <c r="BP56" s="86"/>
      <c r="BQ56" s="86"/>
      <c r="BR56" s="86"/>
      <c r="BS56" s="86"/>
      <c r="BT56" s="86"/>
      <c r="BU56" s="87"/>
      <c r="BV56" s="88">
        <f>BH56</f>
        <v>3816.221666666667</v>
      </c>
      <c r="BW56" s="86"/>
      <c r="BX56" s="86"/>
      <c r="BY56" s="86"/>
      <c r="BZ56" s="86"/>
      <c r="CA56" s="86"/>
      <c r="CB56" s="87"/>
      <c r="CC56" s="25" t="s">
        <v>93</v>
      </c>
    </row>
    <row r="57" spans="1:81" s="21" customFormat="1" ht="12">
      <c r="A57" s="81" t="s">
        <v>200</v>
      </c>
      <c r="B57" s="81"/>
      <c r="C57" s="81"/>
      <c r="D57" s="81"/>
      <c r="E57" s="81"/>
      <c r="F57" s="30" t="s">
        <v>129</v>
      </c>
      <c r="G57" s="85"/>
      <c r="H57" s="86"/>
      <c r="I57" s="86"/>
      <c r="J57" s="86"/>
      <c r="K57" s="86"/>
      <c r="L57" s="87"/>
      <c r="M57" s="82"/>
      <c r="N57" s="83"/>
      <c r="O57" s="83"/>
      <c r="P57" s="83"/>
      <c r="Q57" s="83"/>
      <c r="R57" s="84"/>
      <c r="S57" s="82"/>
      <c r="T57" s="83"/>
      <c r="U57" s="83"/>
      <c r="V57" s="83"/>
      <c r="W57" s="83"/>
      <c r="X57" s="84"/>
      <c r="Y57" s="85"/>
      <c r="Z57" s="86"/>
      <c r="AA57" s="86"/>
      <c r="AB57" s="86"/>
      <c r="AC57" s="86"/>
      <c r="AD57" s="86"/>
      <c r="AE57" s="86"/>
      <c r="AF57" s="98"/>
      <c r="AG57" s="83"/>
      <c r="AH57" s="83"/>
      <c r="AI57" s="83"/>
      <c r="AJ57" s="83"/>
      <c r="AK57" s="83"/>
      <c r="AL57" s="84"/>
      <c r="AM57" s="82"/>
      <c r="AN57" s="83"/>
      <c r="AO57" s="83"/>
      <c r="AP57" s="83"/>
      <c r="AQ57" s="83"/>
      <c r="AR57" s="83"/>
      <c r="AS57" s="84"/>
      <c r="AT57" s="82"/>
      <c r="AU57" s="83"/>
      <c r="AV57" s="83"/>
      <c r="AW57" s="83"/>
      <c r="AX57" s="83"/>
      <c r="AY57" s="83"/>
      <c r="AZ57" s="84"/>
      <c r="BA57" s="85">
        <v>8</v>
      </c>
      <c r="BB57" s="86"/>
      <c r="BC57" s="86"/>
      <c r="BD57" s="86"/>
      <c r="BE57" s="86"/>
      <c r="BF57" s="86"/>
      <c r="BG57" s="87"/>
      <c r="BH57" s="88">
        <f>2513.12/18*BA57</f>
        <v>1116.9422222222222</v>
      </c>
      <c r="BI57" s="105"/>
      <c r="BJ57" s="105"/>
      <c r="BK57" s="105"/>
      <c r="BL57" s="105"/>
      <c r="BM57" s="105"/>
      <c r="BN57" s="106"/>
      <c r="BO57" s="85">
        <v>8</v>
      </c>
      <c r="BP57" s="86"/>
      <c r="BQ57" s="86"/>
      <c r="BR57" s="86"/>
      <c r="BS57" s="86"/>
      <c r="BT57" s="86"/>
      <c r="BU57" s="87"/>
      <c r="BV57" s="88">
        <f>BH57</f>
        <v>1116.9422222222222</v>
      </c>
      <c r="BW57" s="86"/>
      <c r="BX57" s="86"/>
      <c r="BY57" s="86"/>
      <c r="BZ57" s="86"/>
      <c r="CA57" s="86"/>
      <c r="CB57" s="87"/>
      <c r="CC57" s="25" t="s">
        <v>93</v>
      </c>
    </row>
    <row r="58" spans="1:81" s="21" customFormat="1" ht="37.5" customHeight="1">
      <c r="A58" s="81" t="s">
        <v>201</v>
      </c>
      <c r="B58" s="81"/>
      <c r="C58" s="81"/>
      <c r="D58" s="81"/>
      <c r="E58" s="81"/>
      <c r="F58" s="30" t="s">
        <v>130</v>
      </c>
      <c r="G58" s="85"/>
      <c r="H58" s="86"/>
      <c r="I58" s="86"/>
      <c r="J58" s="86"/>
      <c r="K58" s="86"/>
      <c r="L58" s="87"/>
      <c r="M58" s="82"/>
      <c r="N58" s="83"/>
      <c r="O58" s="83"/>
      <c r="P58" s="83"/>
      <c r="Q58" s="83"/>
      <c r="R58" s="84"/>
      <c r="S58" s="82"/>
      <c r="T58" s="83"/>
      <c r="U58" s="83"/>
      <c r="V58" s="83"/>
      <c r="W58" s="83"/>
      <c r="X58" s="84"/>
      <c r="Y58" s="85"/>
      <c r="Z58" s="86"/>
      <c r="AA58" s="86"/>
      <c r="AB58" s="86"/>
      <c r="AC58" s="86"/>
      <c r="AD58" s="86"/>
      <c r="AE58" s="86"/>
      <c r="AF58" s="98"/>
      <c r="AG58" s="83"/>
      <c r="AH58" s="83"/>
      <c r="AI58" s="83"/>
      <c r="AJ58" s="83"/>
      <c r="AK58" s="83"/>
      <c r="AL58" s="84"/>
      <c r="AM58" s="82"/>
      <c r="AN58" s="83"/>
      <c r="AO58" s="83"/>
      <c r="AP58" s="83"/>
      <c r="AQ58" s="83"/>
      <c r="AR58" s="83"/>
      <c r="AS58" s="84"/>
      <c r="AT58" s="82"/>
      <c r="AU58" s="83"/>
      <c r="AV58" s="83"/>
      <c r="AW58" s="83"/>
      <c r="AX58" s="83"/>
      <c r="AY58" s="83"/>
      <c r="AZ58" s="84"/>
      <c r="BA58" s="85">
        <v>2</v>
      </c>
      <c r="BB58" s="86"/>
      <c r="BC58" s="86"/>
      <c r="BD58" s="86"/>
      <c r="BE58" s="86"/>
      <c r="BF58" s="86"/>
      <c r="BG58" s="87"/>
      <c r="BH58" s="88">
        <f>5298.5/46*BA58</f>
        <v>230.3695652173913</v>
      </c>
      <c r="BI58" s="105"/>
      <c r="BJ58" s="105"/>
      <c r="BK58" s="105"/>
      <c r="BL58" s="105"/>
      <c r="BM58" s="105"/>
      <c r="BN58" s="106"/>
      <c r="BO58" s="85">
        <v>2</v>
      </c>
      <c r="BP58" s="86"/>
      <c r="BQ58" s="86"/>
      <c r="BR58" s="86"/>
      <c r="BS58" s="86"/>
      <c r="BT58" s="86"/>
      <c r="BU58" s="87"/>
      <c r="BV58" s="88">
        <f aca="true" t="shared" si="4" ref="BV58:BV71">BH58</f>
        <v>230.3695652173913</v>
      </c>
      <c r="BW58" s="86"/>
      <c r="BX58" s="86"/>
      <c r="BY58" s="86"/>
      <c r="BZ58" s="86"/>
      <c r="CA58" s="86"/>
      <c r="CB58" s="87"/>
      <c r="CC58" s="25" t="s">
        <v>93</v>
      </c>
    </row>
    <row r="59" spans="1:81" s="21" customFormat="1" ht="37.5" customHeight="1">
      <c r="A59" s="81" t="s">
        <v>202</v>
      </c>
      <c r="B59" s="81"/>
      <c r="C59" s="81"/>
      <c r="D59" s="81"/>
      <c r="E59" s="81"/>
      <c r="F59" s="30" t="s">
        <v>131</v>
      </c>
      <c r="G59" s="85"/>
      <c r="H59" s="86"/>
      <c r="I59" s="86"/>
      <c r="J59" s="86"/>
      <c r="K59" s="86"/>
      <c r="L59" s="87"/>
      <c r="M59" s="82"/>
      <c r="N59" s="83"/>
      <c r="O59" s="83"/>
      <c r="P59" s="83"/>
      <c r="Q59" s="83"/>
      <c r="R59" s="84"/>
      <c r="S59" s="82"/>
      <c r="T59" s="83"/>
      <c r="U59" s="83"/>
      <c r="V59" s="83"/>
      <c r="W59" s="83"/>
      <c r="X59" s="84"/>
      <c r="Y59" s="85"/>
      <c r="Z59" s="86"/>
      <c r="AA59" s="86"/>
      <c r="AB59" s="86"/>
      <c r="AC59" s="86"/>
      <c r="AD59" s="86"/>
      <c r="AE59" s="86"/>
      <c r="AF59" s="98"/>
      <c r="AG59" s="83"/>
      <c r="AH59" s="83"/>
      <c r="AI59" s="83"/>
      <c r="AJ59" s="83"/>
      <c r="AK59" s="83"/>
      <c r="AL59" s="84"/>
      <c r="AM59" s="82"/>
      <c r="AN59" s="83"/>
      <c r="AO59" s="83"/>
      <c r="AP59" s="83"/>
      <c r="AQ59" s="83"/>
      <c r="AR59" s="83"/>
      <c r="AS59" s="84"/>
      <c r="AT59" s="82"/>
      <c r="AU59" s="83"/>
      <c r="AV59" s="83"/>
      <c r="AW59" s="83"/>
      <c r="AX59" s="83"/>
      <c r="AY59" s="83"/>
      <c r="AZ59" s="84"/>
      <c r="BA59" s="85">
        <v>10</v>
      </c>
      <c r="BB59" s="86"/>
      <c r="BC59" s="86"/>
      <c r="BD59" s="86"/>
      <c r="BE59" s="86"/>
      <c r="BF59" s="86"/>
      <c r="BG59" s="87"/>
      <c r="BH59" s="88">
        <f>2443.52/62*BA59</f>
        <v>394.1161290322581</v>
      </c>
      <c r="BI59" s="105"/>
      <c r="BJ59" s="105"/>
      <c r="BK59" s="105"/>
      <c r="BL59" s="105"/>
      <c r="BM59" s="105"/>
      <c r="BN59" s="106"/>
      <c r="BO59" s="85">
        <v>10</v>
      </c>
      <c r="BP59" s="86"/>
      <c r="BQ59" s="86"/>
      <c r="BR59" s="86"/>
      <c r="BS59" s="86"/>
      <c r="BT59" s="86"/>
      <c r="BU59" s="87"/>
      <c r="BV59" s="88">
        <f t="shared" si="4"/>
        <v>394.1161290322581</v>
      </c>
      <c r="BW59" s="86"/>
      <c r="BX59" s="86"/>
      <c r="BY59" s="86"/>
      <c r="BZ59" s="86"/>
      <c r="CA59" s="86"/>
      <c r="CB59" s="87"/>
      <c r="CC59" s="25" t="s">
        <v>93</v>
      </c>
    </row>
    <row r="60" spans="1:81" s="21" customFormat="1" ht="37.5" customHeight="1">
      <c r="A60" s="81" t="s">
        <v>203</v>
      </c>
      <c r="B60" s="81"/>
      <c r="C60" s="81"/>
      <c r="D60" s="81"/>
      <c r="E60" s="81"/>
      <c r="F60" s="30" t="s">
        <v>132</v>
      </c>
      <c r="G60" s="85"/>
      <c r="H60" s="86"/>
      <c r="I60" s="86"/>
      <c r="J60" s="86"/>
      <c r="K60" s="86"/>
      <c r="L60" s="87"/>
      <c r="M60" s="82"/>
      <c r="N60" s="83"/>
      <c r="O60" s="83"/>
      <c r="P60" s="83"/>
      <c r="Q60" s="83"/>
      <c r="R60" s="84"/>
      <c r="S60" s="82"/>
      <c r="T60" s="83"/>
      <c r="U60" s="83"/>
      <c r="V60" s="83"/>
      <c r="W60" s="83"/>
      <c r="X60" s="84"/>
      <c r="Y60" s="85"/>
      <c r="Z60" s="86"/>
      <c r="AA60" s="86"/>
      <c r="AB60" s="86"/>
      <c r="AC60" s="86"/>
      <c r="AD60" s="86"/>
      <c r="AE60" s="86"/>
      <c r="AF60" s="98"/>
      <c r="AG60" s="83"/>
      <c r="AH60" s="83"/>
      <c r="AI60" s="83"/>
      <c r="AJ60" s="83"/>
      <c r="AK60" s="83"/>
      <c r="AL60" s="84"/>
      <c r="AM60" s="82"/>
      <c r="AN60" s="83"/>
      <c r="AO60" s="83"/>
      <c r="AP60" s="83"/>
      <c r="AQ60" s="83"/>
      <c r="AR60" s="83"/>
      <c r="AS60" s="84"/>
      <c r="AT60" s="82"/>
      <c r="AU60" s="83"/>
      <c r="AV60" s="83"/>
      <c r="AW60" s="83"/>
      <c r="AX60" s="83"/>
      <c r="AY60" s="83"/>
      <c r="AZ60" s="84"/>
      <c r="BA60" s="85">
        <v>10</v>
      </c>
      <c r="BB60" s="86"/>
      <c r="BC60" s="86"/>
      <c r="BD60" s="86"/>
      <c r="BE60" s="86"/>
      <c r="BF60" s="86"/>
      <c r="BG60" s="87"/>
      <c r="BH60" s="88">
        <f>703.78/32*BA60</f>
        <v>219.93124999999998</v>
      </c>
      <c r="BI60" s="105"/>
      <c r="BJ60" s="105"/>
      <c r="BK60" s="105"/>
      <c r="BL60" s="105"/>
      <c r="BM60" s="105"/>
      <c r="BN60" s="106"/>
      <c r="BO60" s="85">
        <v>10</v>
      </c>
      <c r="BP60" s="86"/>
      <c r="BQ60" s="86"/>
      <c r="BR60" s="86"/>
      <c r="BS60" s="86"/>
      <c r="BT60" s="86"/>
      <c r="BU60" s="87"/>
      <c r="BV60" s="88">
        <f t="shared" si="4"/>
        <v>219.93124999999998</v>
      </c>
      <c r="BW60" s="86"/>
      <c r="BX60" s="86"/>
      <c r="BY60" s="86"/>
      <c r="BZ60" s="86"/>
      <c r="CA60" s="86"/>
      <c r="CB60" s="87"/>
      <c r="CC60" s="25" t="s">
        <v>93</v>
      </c>
    </row>
    <row r="61" spans="1:81" s="21" customFormat="1" ht="36" customHeight="1">
      <c r="A61" s="81" t="s">
        <v>204</v>
      </c>
      <c r="B61" s="81"/>
      <c r="C61" s="81"/>
      <c r="D61" s="81"/>
      <c r="E61" s="81"/>
      <c r="F61" s="30" t="s">
        <v>133</v>
      </c>
      <c r="G61" s="85"/>
      <c r="H61" s="86"/>
      <c r="I61" s="86"/>
      <c r="J61" s="86"/>
      <c r="K61" s="86"/>
      <c r="L61" s="87"/>
      <c r="M61" s="82"/>
      <c r="N61" s="83"/>
      <c r="O61" s="83"/>
      <c r="P61" s="83"/>
      <c r="Q61" s="83"/>
      <c r="R61" s="84"/>
      <c r="S61" s="82"/>
      <c r="T61" s="83"/>
      <c r="U61" s="83"/>
      <c r="V61" s="83"/>
      <c r="W61" s="83"/>
      <c r="X61" s="84"/>
      <c r="Y61" s="85"/>
      <c r="Z61" s="86"/>
      <c r="AA61" s="86"/>
      <c r="AB61" s="86"/>
      <c r="AC61" s="86"/>
      <c r="AD61" s="86"/>
      <c r="AE61" s="86"/>
      <c r="AF61" s="98"/>
      <c r="AG61" s="83"/>
      <c r="AH61" s="83"/>
      <c r="AI61" s="83"/>
      <c r="AJ61" s="83"/>
      <c r="AK61" s="83"/>
      <c r="AL61" s="84"/>
      <c r="AM61" s="82"/>
      <c r="AN61" s="83"/>
      <c r="AO61" s="83"/>
      <c r="AP61" s="83"/>
      <c r="AQ61" s="83"/>
      <c r="AR61" s="83"/>
      <c r="AS61" s="84"/>
      <c r="AT61" s="82"/>
      <c r="AU61" s="83"/>
      <c r="AV61" s="83"/>
      <c r="AW61" s="83"/>
      <c r="AX61" s="83"/>
      <c r="AY61" s="83"/>
      <c r="AZ61" s="84"/>
      <c r="BA61" s="85">
        <v>10</v>
      </c>
      <c r="BB61" s="86"/>
      <c r="BC61" s="86"/>
      <c r="BD61" s="86"/>
      <c r="BE61" s="86"/>
      <c r="BF61" s="86"/>
      <c r="BG61" s="87"/>
      <c r="BH61" s="88"/>
      <c r="BI61" s="105"/>
      <c r="BJ61" s="105"/>
      <c r="BK61" s="105"/>
      <c r="BL61" s="105"/>
      <c r="BM61" s="105"/>
      <c r="BN61" s="106"/>
      <c r="BO61" s="85">
        <v>10</v>
      </c>
      <c r="BP61" s="86"/>
      <c r="BQ61" s="86"/>
      <c r="BR61" s="86"/>
      <c r="BS61" s="86"/>
      <c r="BT61" s="86"/>
      <c r="BU61" s="87"/>
      <c r="BV61" s="88">
        <f t="shared" si="4"/>
        <v>0</v>
      </c>
      <c r="BW61" s="86"/>
      <c r="BX61" s="86"/>
      <c r="BY61" s="86"/>
      <c r="BZ61" s="86"/>
      <c r="CA61" s="86"/>
      <c r="CB61" s="87"/>
      <c r="CC61" s="25" t="s">
        <v>93</v>
      </c>
    </row>
    <row r="62" spans="1:81" s="21" customFormat="1" ht="36" customHeight="1">
      <c r="A62" s="81" t="s">
        <v>205</v>
      </c>
      <c r="B62" s="81"/>
      <c r="C62" s="81"/>
      <c r="D62" s="81"/>
      <c r="E62" s="81"/>
      <c r="F62" s="30" t="s">
        <v>134</v>
      </c>
      <c r="G62" s="85"/>
      <c r="H62" s="86"/>
      <c r="I62" s="86"/>
      <c r="J62" s="86"/>
      <c r="K62" s="86"/>
      <c r="L62" s="87"/>
      <c r="M62" s="82"/>
      <c r="N62" s="83"/>
      <c r="O62" s="83"/>
      <c r="P62" s="83"/>
      <c r="Q62" s="83"/>
      <c r="R62" s="84"/>
      <c r="S62" s="82"/>
      <c r="T62" s="83"/>
      <c r="U62" s="83"/>
      <c r="V62" s="83"/>
      <c r="W62" s="83"/>
      <c r="X62" s="84"/>
      <c r="Y62" s="85"/>
      <c r="Z62" s="86"/>
      <c r="AA62" s="86"/>
      <c r="AB62" s="86"/>
      <c r="AC62" s="86"/>
      <c r="AD62" s="86"/>
      <c r="AE62" s="86"/>
      <c r="AF62" s="98"/>
      <c r="AG62" s="83"/>
      <c r="AH62" s="83"/>
      <c r="AI62" s="83"/>
      <c r="AJ62" s="83"/>
      <c r="AK62" s="83"/>
      <c r="AL62" s="84"/>
      <c r="AM62" s="82"/>
      <c r="AN62" s="83"/>
      <c r="AO62" s="83"/>
      <c r="AP62" s="83"/>
      <c r="AQ62" s="83"/>
      <c r="AR62" s="83"/>
      <c r="AS62" s="84"/>
      <c r="AT62" s="82"/>
      <c r="AU62" s="83"/>
      <c r="AV62" s="83"/>
      <c r="AW62" s="83"/>
      <c r="AX62" s="83"/>
      <c r="AY62" s="83"/>
      <c r="AZ62" s="84"/>
      <c r="BA62" s="85">
        <v>10</v>
      </c>
      <c r="BB62" s="86"/>
      <c r="BC62" s="86"/>
      <c r="BD62" s="86"/>
      <c r="BE62" s="86"/>
      <c r="BF62" s="86"/>
      <c r="BG62" s="87"/>
      <c r="BH62" s="88"/>
      <c r="BI62" s="105"/>
      <c r="BJ62" s="105"/>
      <c r="BK62" s="105"/>
      <c r="BL62" s="105"/>
      <c r="BM62" s="105"/>
      <c r="BN62" s="106"/>
      <c r="BO62" s="85">
        <v>10</v>
      </c>
      <c r="BP62" s="86"/>
      <c r="BQ62" s="86"/>
      <c r="BR62" s="86"/>
      <c r="BS62" s="86"/>
      <c r="BT62" s="86"/>
      <c r="BU62" s="87"/>
      <c r="BV62" s="88">
        <f t="shared" si="4"/>
        <v>0</v>
      </c>
      <c r="BW62" s="86"/>
      <c r="BX62" s="86"/>
      <c r="BY62" s="86"/>
      <c r="BZ62" s="86"/>
      <c r="CA62" s="86"/>
      <c r="CB62" s="87"/>
      <c r="CC62" s="25" t="s">
        <v>93</v>
      </c>
    </row>
    <row r="63" spans="1:81" s="21" customFormat="1" ht="36" customHeight="1">
      <c r="A63" s="81" t="s">
        <v>206</v>
      </c>
      <c r="B63" s="81"/>
      <c r="C63" s="81"/>
      <c r="D63" s="81"/>
      <c r="E63" s="81"/>
      <c r="F63" s="30" t="s">
        <v>135</v>
      </c>
      <c r="G63" s="85"/>
      <c r="H63" s="86"/>
      <c r="I63" s="86"/>
      <c r="J63" s="86"/>
      <c r="K63" s="86"/>
      <c r="L63" s="87"/>
      <c r="M63" s="82"/>
      <c r="N63" s="83"/>
      <c r="O63" s="83"/>
      <c r="P63" s="83"/>
      <c r="Q63" s="83"/>
      <c r="R63" s="84"/>
      <c r="S63" s="82"/>
      <c r="T63" s="83"/>
      <c r="U63" s="83"/>
      <c r="V63" s="83"/>
      <c r="W63" s="83"/>
      <c r="X63" s="84"/>
      <c r="Y63" s="85"/>
      <c r="Z63" s="86"/>
      <c r="AA63" s="86"/>
      <c r="AB63" s="86"/>
      <c r="AC63" s="86"/>
      <c r="AD63" s="86"/>
      <c r="AE63" s="86"/>
      <c r="AF63" s="98"/>
      <c r="AG63" s="83"/>
      <c r="AH63" s="83"/>
      <c r="AI63" s="83"/>
      <c r="AJ63" s="83"/>
      <c r="AK63" s="83"/>
      <c r="AL63" s="84"/>
      <c r="AM63" s="82"/>
      <c r="AN63" s="83"/>
      <c r="AO63" s="83"/>
      <c r="AP63" s="83"/>
      <c r="AQ63" s="83"/>
      <c r="AR63" s="83"/>
      <c r="AS63" s="84"/>
      <c r="AT63" s="82"/>
      <c r="AU63" s="83"/>
      <c r="AV63" s="83"/>
      <c r="AW63" s="83"/>
      <c r="AX63" s="83"/>
      <c r="AY63" s="83"/>
      <c r="AZ63" s="84"/>
      <c r="BA63" s="85">
        <v>10</v>
      </c>
      <c r="BB63" s="86"/>
      <c r="BC63" s="86"/>
      <c r="BD63" s="86"/>
      <c r="BE63" s="86"/>
      <c r="BF63" s="86"/>
      <c r="BG63" s="87"/>
      <c r="BH63" s="88"/>
      <c r="BI63" s="105"/>
      <c r="BJ63" s="105"/>
      <c r="BK63" s="105"/>
      <c r="BL63" s="105"/>
      <c r="BM63" s="105"/>
      <c r="BN63" s="106"/>
      <c r="BO63" s="85">
        <v>10</v>
      </c>
      <c r="BP63" s="86"/>
      <c r="BQ63" s="86"/>
      <c r="BR63" s="86"/>
      <c r="BS63" s="86"/>
      <c r="BT63" s="86"/>
      <c r="BU63" s="87"/>
      <c r="BV63" s="88">
        <f t="shared" si="4"/>
        <v>0</v>
      </c>
      <c r="BW63" s="86"/>
      <c r="BX63" s="86"/>
      <c r="BY63" s="86"/>
      <c r="BZ63" s="86"/>
      <c r="CA63" s="86"/>
      <c r="CB63" s="87"/>
      <c r="CC63" s="25" t="s">
        <v>93</v>
      </c>
    </row>
    <row r="64" spans="1:81" s="21" customFormat="1" ht="36" customHeight="1">
      <c r="A64" s="81" t="s">
        <v>207</v>
      </c>
      <c r="B64" s="81"/>
      <c r="C64" s="81"/>
      <c r="D64" s="81"/>
      <c r="E64" s="81"/>
      <c r="F64" s="30" t="s">
        <v>136</v>
      </c>
      <c r="G64" s="85"/>
      <c r="H64" s="86"/>
      <c r="I64" s="86"/>
      <c r="J64" s="86"/>
      <c r="K64" s="86"/>
      <c r="L64" s="87"/>
      <c r="M64" s="82"/>
      <c r="N64" s="83"/>
      <c r="O64" s="83"/>
      <c r="P64" s="83"/>
      <c r="Q64" s="83"/>
      <c r="R64" s="84"/>
      <c r="S64" s="82"/>
      <c r="T64" s="83"/>
      <c r="U64" s="83"/>
      <c r="V64" s="83"/>
      <c r="W64" s="83"/>
      <c r="X64" s="84"/>
      <c r="Y64" s="85"/>
      <c r="Z64" s="86"/>
      <c r="AA64" s="86"/>
      <c r="AB64" s="86"/>
      <c r="AC64" s="86"/>
      <c r="AD64" s="86"/>
      <c r="AE64" s="86"/>
      <c r="AF64" s="98"/>
      <c r="AG64" s="83"/>
      <c r="AH64" s="83"/>
      <c r="AI64" s="83"/>
      <c r="AJ64" s="83"/>
      <c r="AK64" s="83"/>
      <c r="AL64" s="84"/>
      <c r="AM64" s="82"/>
      <c r="AN64" s="83"/>
      <c r="AO64" s="83"/>
      <c r="AP64" s="83"/>
      <c r="AQ64" s="83"/>
      <c r="AR64" s="83"/>
      <c r="AS64" s="84"/>
      <c r="AT64" s="82"/>
      <c r="AU64" s="83"/>
      <c r="AV64" s="83"/>
      <c r="AW64" s="83"/>
      <c r="AX64" s="83"/>
      <c r="AY64" s="83"/>
      <c r="AZ64" s="84"/>
      <c r="BA64" s="85">
        <v>10</v>
      </c>
      <c r="BB64" s="86"/>
      <c r="BC64" s="86"/>
      <c r="BD64" s="86"/>
      <c r="BE64" s="86"/>
      <c r="BF64" s="86"/>
      <c r="BG64" s="87"/>
      <c r="BH64" s="88"/>
      <c r="BI64" s="105"/>
      <c r="BJ64" s="105"/>
      <c r="BK64" s="105"/>
      <c r="BL64" s="105"/>
      <c r="BM64" s="105"/>
      <c r="BN64" s="106"/>
      <c r="BO64" s="85">
        <v>10</v>
      </c>
      <c r="BP64" s="86"/>
      <c r="BQ64" s="86"/>
      <c r="BR64" s="86"/>
      <c r="BS64" s="86"/>
      <c r="BT64" s="86"/>
      <c r="BU64" s="87"/>
      <c r="BV64" s="88">
        <f t="shared" si="4"/>
        <v>0</v>
      </c>
      <c r="BW64" s="86"/>
      <c r="BX64" s="86"/>
      <c r="BY64" s="86"/>
      <c r="BZ64" s="86"/>
      <c r="CA64" s="86"/>
      <c r="CB64" s="87"/>
      <c r="CC64" s="25" t="s">
        <v>93</v>
      </c>
    </row>
    <row r="65" spans="1:81" s="21" customFormat="1" ht="36" customHeight="1">
      <c r="A65" s="81" t="s">
        <v>208</v>
      </c>
      <c r="B65" s="81"/>
      <c r="C65" s="81"/>
      <c r="D65" s="81"/>
      <c r="E65" s="81"/>
      <c r="F65" s="30" t="s">
        <v>137</v>
      </c>
      <c r="G65" s="85"/>
      <c r="H65" s="86"/>
      <c r="I65" s="86"/>
      <c r="J65" s="86"/>
      <c r="K65" s="86"/>
      <c r="L65" s="87"/>
      <c r="M65" s="82"/>
      <c r="N65" s="83"/>
      <c r="O65" s="83"/>
      <c r="P65" s="83"/>
      <c r="Q65" s="83"/>
      <c r="R65" s="84"/>
      <c r="S65" s="82"/>
      <c r="T65" s="83"/>
      <c r="U65" s="83"/>
      <c r="V65" s="83"/>
      <c r="W65" s="83"/>
      <c r="X65" s="84"/>
      <c r="Y65" s="85"/>
      <c r="Z65" s="86"/>
      <c r="AA65" s="86"/>
      <c r="AB65" s="86"/>
      <c r="AC65" s="86"/>
      <c r="AD65" s="86"/>
      <c r="AE65" s="86"/>
      <c r="AF65" s="98"/>
      <c r="AG65" s="83"/>
      <c r="AH65" s="83"/>
      <c r="AI65" s="83"/>
      <c r="AJ65" s="83"/>
      <c r="AK65" s="83"/>
      <c r="AL65" s="84"/>
      <c r="AM65" s="82"/>
      <c r="AN65" s="83"/>
      <c r="AO65" s="83"/>
      <c r="AP65" s="83"/>
      <c r="AQ65" s="83"/>
      <c r="AR65" s="83"/>
      <c r="AS65" s="84"/>
      <c r="AT65" s="82"/>
      <c r="AU65" s="83"/>
      <c r="AV65" s="83"/>
      <c r="AW65" s="83"/>
      <c r="AX65" s="83"/>
      <c r="AY65" s="83"/>
      <c r="AZ65" s="84"/>
      <c r="BA65" s="85">
        <v>10</v>
      </c>
      <c r="BB65" s="86"/>
      <c r="BC65" s="86"/>
      <c r="BD65" s="86"/>
      <c r="BE65" s="86"/>
      <c r="BF65" s="86"/>
      <c r="BG65" s="87"/>
      <c r="BH65" s="88"/>
      <c r="BI65" s="105"/>
      <c r="BJ65" s="105"/>
      <c r="BK65" s="105"/>
      <c r="BL65" s="105"/>
      <c r="BM65" s="105"/>
      <c r="BN65" s="106"/>
      <c r="BO65" s="85">
        <v>10</v>
      </c>
      <c r="BP65" s="86"/>
      <c r="BQ65" s="86"/>
      <c r="BR65" s="86"/>
      <c r="BS65" s="86"/>
      <c r="BT65" s="86"/>
      <c r="BU65" s="87"/>
      <c r="BV65" s="88">
        <f t="shared" si="4"/>
        <v>0</v>
      </c>
      <c r="BW65" s="86"/>
      <c r="BX65" s="86"/>
      <c r="BY65" s="86"/>
      <c r="BZ65" s="86"/>
      <c r="CA65" s="86"/>
      <c r="CB65" s="87"/>
      <c r="CC65" s="25" t="s">
        <v>93</v>
      </c>
    </row>
    <row r="66" spans="1:81" s="21" customFormat="1" ht="36" customHeight="1">
      <c r="A66" s="81" t="s">
        <v>209</v>
      </c>
      <c r="B66" s="81"/>
      <c r="C66" s="81"/>
      <c r="D66" s="81"/>
      <c r="E66" s="81"/>
      <c r="F66" s="30" t="s">
        <v>138</v>
      </c>
      <c r="G66" s="85"/>
      <c r="H66" s="86"/>
      <c r="I66" s="86"/>
      <c r="J66" s="86"/>
      <c r="K66" s="86"/>
      <c r="L66" s="87"/>
      <c r="M66" s="82"/>
      <c r="N66" s="83"/>
      <c r="O66" s="83"/>
      <c r="P66" s="83"/>
      <c r="Q66" s="83"/>
      <c r="R66" s="84"/>
      <c r="S66" s="82"/>
      <c r="T66" s="83"/>
      <c r="U66" s="83"/>
      <c r="V66" s="83"/>
      <c r="W66" s="83"/>
      <c r="X66" s="84"/>
      <c r="Y66" s="85"/>
      <c r="Z66" s="86"/>
      <c r="AA66" s="86"/>
      <c r="AB66" s="86"/>
      <c r="AC66" s="86"/>
      <c r="AD66" s="86"/>
      <c r="AE66" s="86"/>
      <c r="AF66" s="98"/>
      <c r="AG66" s="83"/>
      <c r="AH66" s="83"/>
      <c r="AI66" s="83"/>
      <c r="AJ66" s="83"/>
      <c r="AK66" s="83"/>
      <c r="AL66" s="84"/>
      <c r="AM66" s="82"/>
      <c r="AN66" s="83"/>
      <c r="AO66" s="83"/>
      <c r="AP66" s="83"/>
      <c r="AQ66" s="83"/>
      <c r="AR66" s="83"/>
      <c r="AS66" s="84"/>
      <c r="AT66" s="82"/>
      <c r="AU66" s="83"/>
      <c r="AV66" s="83"/>
      <c r="AW66" s="83"/>
      <c r="AX66" s="83"/>
      <c r="AY66" s="83"/>
      <c r="AZ66" s="84"/>
      <c r="BA66" s="85">
        <v>10</v>
      </c>
      <c r="BB66" s="86"/>
      <c r="BC66" s="86"/>
      <c r="BD66" s="86"/>
      <c r="BE66" s="86"/>
      <c r="BF66" s="86"/>
      <c r="BG66" s="87"/>
      <c r="BH66" s="88"/>
      <c r="BI66" s="105"/>
      <c r="BJ66" s="105"/>
      <c r="BK66" s="105"/>
      <c r="BL66" s="105"/>
      <c r="BM66" s="105"/>
      <c r="BN66" s="106"/>
      <c r="BO66" s="85">
        <v>10</v>
      </c>
      <c r="BP66" s="86"/>
      <c r="BQ66" s="86"/>
      <c r="BR66" s="86"/>
      <c r="BS66" s="86"/>
      <c r="BT66" s="86"/>
      <c r="BU66" s="87"/>
      <c r="BV66" s="88">
        <f t="shared" si="4"/>
        <v>0</v>
      </c>
      <c r="BW66" s="86"/>
      <c r="BX66" s="86"/>
      <c r="BY66" s="86"/>
      <c r="BZ66" s="86"/>
      <c r="CA66" s="86"/>
      <c r="CB66" s="87"/>
      <c r="CC66" s="25" t="s">
        <v>93</v>
      </c>
    </row>
    <row r="67" spans="1:81" s="21" customFormat="1" ht="12">
      <c r="A67" s="81" t="s">
        <v>210</v>
      </c>
      <c r="B67" s="81"/>
      <c r="C67" s="81"/>
      <c r="D67" s="81"/>
      <c r="E67" s="81"/>
      <c r="F67" s="30" t="s">
        <v>139</v>
      </c>
      <c r="G67" s="85"/>
      <c r="H67" s="86"/>
      <c r="I67" s="86"/>
      <c r="J67" s="86"/>
      <c r="K67" s="86"/>
      <c r="L67" s="87"/>
      <c r="M67" s="82"/>
      <c r="N67" s="83"/>
      <c r="O67" s="83"/>
      <c r="P67" s="83"/>
      <c r="Q67" s="83"/>
      <c r="R67" s="84"/>
      <c r="S67" s="82"/>
      <c r="T67" s="83"/>
      <c r="U67" s="83"/>
      <c r="V67" s="83"/>
      <c r="W67" s="83"/>
      <c r="X67" s="84"/>
      <c r="Y67" s="85"/>
      <c r="Z67" s="86"/>
      <c r="AA67" s="86"/>
      <c r="AB67" s="86"/>
      <c r="AC67" s="86"/>
      <c r="AD67" s="86"/>
      <c r="AE67" s="86"/>
      <c r="AF67" s="98"/>
      <c r="AG67" s="83"/>
      <c r="AH67" s="83"/>
      <c r="AI67" s="83"/>
      <c r="AJ67" s="83"/>
      <c r="AK67" s="83"/>
      <c r="AL67" s="84"/>
      <c r="AM67" s="82"/>
      <c r="AN67" s="83"/>
      <c r="AO67" s="83"/>
      <c r="AP67" s="83"/>
      <c r="AQ67" s="83"/>
      <c r="AR67" s="83"/>
      <c r="AS67" s="84"/>
      <c r="AT67" s="82"/>
      <c r="AU67" s="83"/>
      <c r="AV67" s="83"/>
      <c r="AW67" s="83"/>
      <c r="AX67" s="83"/>
      <c r="AY67" s="83"/>
      <c r="AZ67" s="84"/>
      <c r="BA67" s="85">
        <v>4</v>
      </c>
      <c r="BB67" s="86"/>
      <c r="BC67" s="86"/>
      <c r="BD67" s="86"/>
      <c r="BE67" s="86"/>
      <c r="BF67" s="86"/>
      <c r="BG67" s="87"/>
      <c r="BH67" s="88">
        <v>55.85</v>
      </c>
      <c r="BI67" s="105"/>
      <c r="BJ67" s="105"/>
      <c r="BK67" s="105"/>
      <c r="BL67" s="105"/>
      <c r="BM67" s="105"/>
      <c r="BN67" s="106"/>
      <c r="BO67" s="86">
        <v>4</v>
      </c>
      <c r="BP67" s="86"/>
      <c r="BQ67" s="86"/>
      <c r="BR67" s="86"/>
      <c r="BS67" s="86"/>
      <c r="BT67" s="86"/>
      <c r="BU67" s="87"/>
      <c r="BV67" s="88">
        <f t="shared" si="4"/>
        <v>55.85</v>
      </c>
      <c r="BW67" s="86"/>
      <c r="BX67" s="86"/>
      <c r="BY67" s="86"/>
      <c r="BZ67" s="86"/>
      <c r="CA67" s="86"/>
      <c r="CB67" s="87"/>
      <c r="CC67" s="25" t="s">
        <v>93</v>
      </c>
    </row>
    <row r="68" spans="1:81" s="21" customFormat="1" ht="12">
      <c r="A68" s="81" t="s">
        <v>211</v>
      </c>
      <c r="B68" s="81"/>
      <c r="C68" s="81"/>
      <c r="D68" s="81"/>
      <c r="E68" s="81"/>
      <c r="F68" s="30" t="s">
        <v>140</v>
      </c>
      <c r="G68" s="85"/>
      <c r="H68" s="86"/>
      <c r="I68" s="86"/>
      <c r="J68" s="86"/>
      <c r="K68" s="86"/>
      <c r="L68" s="87"/>
      <c r="M68" s="82"/>
      <c r="N68" s="83"/>
      <c r="O68" s="83"/>
      <c r="P68" s="83"/>
      <c r="Q68" s="83"/>
      <c r="R68" s="84"/>
      <c r="S68" s="82"/>
      <c r="T68" s="83"/>
      <c r="U68" s="83"/>
      <c r="V68" s="83"/>
      <c r="W68" s="83"/>
      <c r="X68" s="84"/>
      <c r="Y68" s="85"/>
      <c r="Z68" s="86"/>
      <c r="AA68" s="86"/>
      <c r="AB68" s="86"/>
      <c r="AC68" s="86"/>
      <c r="AD68" s="86"/>
      <c r="AE68" s="86"/>
      <c r="AF68" s="98"/>
      <c r="AG68" s="83"/>
      <c r="AH68" s="83"/>
      <c r="AI68" s="83"/>
      <c r="AJ68" s="83"/>
      <c r="AK68" s="83"/>
      <c r="AL68" s="84"/>
      <c r="AM68" s="82"/>
      <c r="AN68" s="83"/>
      <c r="AO68" s="83"/>
      <c r="AP68" s="83"/>
      <c r="AQ68" s="83"/>
      <c r="AR68" s="83"/>
      <c r="AS68" s="84"/>
      <c r="AT68" s="82"/>
      <c r="AU68" s="83"/>
      <c r="AV68" s="83"/>
      <c r="AW68" s="83"/>
      <c r="AX68" s="83"/>
      <c r="AY68" s="83"/>
      <c r="AZ68" s="84"/>
      <c r="BA68" s="85">
        <v>4</v>
      </c>
      <c r="BB68" s="86"/>
      <c r="BC68" s="86"/>
      <c r="BD68" s="86"/>
      <c r="BE68" s="86"/>
      <c r="BF68" s="86"/>
      <c r="BG68" s="87"/>
      <c r="BH68" s="88">
        <v>102.39</v>
      </c>
      <c r="BI68" s="105"/>
      <c r="BJ68" s="105"/>
      <c r="BK68" s="105"/>
      <c r="BL68" s="105"/>
      <c r="BM68" s="105"/>
      <c r="BN68" s="106"/>
      <c r="BO68" s="86">
        <v>4</v>
      </c>
      <c r="BP68" s="86"/>
      <c r="BQ68" s="86"/>
      <c r="BR68" s="86"/>
      <c r="BS68" s="86"/>
      <c r="BT68" s="86"/>
      <c r="BU68" s="87"/>
      <c r="BV68" s="88">
        <f t="shared" si="4"/>
        <v>102.39</v>
      </c>
      <c r="BW68" s="86"/>
      <c r="BX68" s="86"/>
      <c r="BY68" s="86"/>
      <c r="BZ68" s="86"/>
      <c r="CA68" s="86"/>
      <c r="CB68" s="87"/>
      <c r="CC68" s="25" t="s">
        <v>93</v>
      </c>
    </row>
    <row r="69" spans="1:81" s="21" customFormat="1" ht="12">
      <c r="A69" s="81" t="s">
        <v>212</v>
      </c>
      <c r="B69" s="81"/>
      <c r="C69" s="81"/>
      <c r="D69" s="81"/>
      <c r="E69" s="81"/>
      <c r="F69" s="30" t="s">
        <v>141</v>
      </c>
      <c r="G69" s="85"/>
      <c r="H69" s="86"/>
      <c r="I69" s="86"/>
      <c r="J69" s="86"/>
      <c r="K69" s="86"/>
      <c r="L69" s="87"/>
      <c r="M69" s="82"/>
      <c r="N69" s="83"/>
      <c r="O69" s="83"/>
      <c r="P69" s="83"/>
      <c r="Q69" s="83"/>
      <c r="R69" s="84"/>
      <c r="S69" s="82"/>
      <c r="T69" s="83"/>
      <c r="U69" s="83"/>
      <c r="V69" s="83"/>
      <c r="W69" s="83"/>
      <c r="X69" s="84"/>
      <c r="Y69" s="85"/>
      <c r="Z69" s="86"/>
      <c r="AA69" s="86"/>
      <c r="AB69" s="86"/>
      <c r="AC69" s="86"/>
      <c r="AD69" s="86"/>
      <c r="AE69" s="86"/>
      <c r="AF69" s="98"/>
      <c r="AG69" s="83"/>
      <c r="AH69" s="83"/>
      <c r="AI69" s="83"/>
      <c r="AJ69" s="83"/>
      <c r="AK69" s="83"/>
      <c r="AL69" s="84"/>
      <c r="AM69" s="82"/>
      <c r="AN69" s="83"/>
      <c r="AO69" s="83"/>
      <c r="AP69" s="83"/>
      <c r="AQ69" s="83"/>
      <c r="AR69" s="83"/>
      <c r="AS69" s="84"/>
      <c r="AT69" s="82"/>
      <c r="AU69" s="83"/>
      <c r="AV69" s="83"/>
      <c r="AW69" s="83"/>
      <c r="AX69" s="83"/>
      <c r="AY69" s="83"/>
      <c r="AZ69" s="84"/>
      <c r="BA69" s="85">
        <v>4</v>
      </c>
      <c r="BB69" s="86"/>
      <c r="BC69" s="86"/>
      <c r="BD69" s="86"/>
      <c r="BE69" s="86"/>
      <c r="BF69" s="86"/>
      <c r="BG69" s="87"/>
      <c r="BH69" s="88">
        <v>279.8</v>
      </c>
      <c r="BI69" s="105"/>
      <c r="BJ69" s="105"/>
      <c r="BK69" s="105"/>
      <c r="BL69" s="105"/>
      <c r="BM69" s="105"/>
      <c r="BN69" s="106"/>
      <c r="BO69" s="86">
        <v>4</v>
      </c>
      <c r="BP69" s="86"/>
      <c r="BQ69" s="86"/>
      <c r="BR69" s="86"/>
      <c r="BS69" s="86"/>
      <c r="BT69" s="86"/>
      <c r="BU69" s="87"/>
      <c r="BV69" s="88">
        <f t="shared" si="4"/>
        <v>279.8</v>
      </c>
      <c r="BW69" s="86"/>
      <c r="BX69" s="86"/>
      <c r="BY69" s="86"/>
      <c r="BZ69" s="86"/>
      <c r="CA69" s="86"/>
      <c r="CB69" s="87"/>
      <c r="CC69" s="25" t="s">
        <v>93</v>
      </c>
    </row>
    <row r="70" spans="1:81" s="21" customFormat="1" ht="12">
      <c r="A70" s="81" t="s">
        <v>213</v>
      </c>
      <c r="B70" s="81"/>
      <c r="C70" s="81"/>
      <c r="D70" s="81"/>
      <c r="E70" s="81"/>
      <c r="F70" s="30" t="s">
        <v>142</v>
      </c>
      <c r="G70" s="85"/>
      <c r="H70" s="86"/>
      <c r="I70" s="86"/>
      <c r="J70" s="86"/>
      <c r="K70" s="86"/>
      <c r="L70" s="87"/>
      <c r="M70" s="82"/>
      <c r="N70" s="83"/>
      <c r="O70" s="83"/>
      <c r="P70" s="83"/>
      <c r="Q70" s="83"/>
      <c r="R70" s="84"/>
      <c r="S70" s="82"/>
      <c r="T70" s="83"/>
      <c r="U70" s="83"/>
      <c r="V70" s="83"/>
      <c r="W70" s="83"/>
      <c r="X70" s="84"/>
      <c r="Y70" s="85"/>
      <c r="Z70" s="86"/>
      <c r="AA70" s="86"/>
      <c r="AB70" s="86"/>
      <c r="AC70" s="86"/>
      <c r="AD70" s="86"/>
      <c r="AE70" s="86"/>
      <c r="AF70" s="98"/>
      <c r="AG70" s="83"/>
      <c r="AH70" s="83"/>
      <c r="AI70" s="83"/>
      <c r="AJ70" s="83"/>
      <c r="AK70" s="83"/>
      <c r="AL70" s="84"/>
      <c r="AM70" s="82"/>
      <c r="AN70" s="83"/>
      <c r="AO70" s="83"/>
      <c r="AP70" s="83"/>
      <c r="AQ70" s="83"/>
      <c r="AR70" s="83"/>
      <c r="AS70" s="84"/>
      <c r="AT70" s="82"/>
      <c r="AU70" s="83"/>
      <c r="AV70" s="83"/>
      <c r="AW70" s="83"/>
      <c r="AX70" s="83"/>
      <c r="AY70" s="83"/>
      <c r="AZ70" s="84"/>
      <c r="BA70" s="85">
        <v>2</v>
      </c>
      <c r="BB70" s="86"/>
      <c r="BC70" s="86"/>
      <c r="BD70" s="86"/>
      <c r="BE70" s="86"/>
      <c r="BF70" s="86"/>
      <c r="BG70" s="87"/>
      <c r="BH70" s="88"/>
      <c r="BI70" s="105"/>
      <c r="BJ70" s="105"/>
      <c r="BK70" s="105"/>
      <c r="BL70" s="105"/>
      <c r="BM70" s="105"/>
      <c r="BN70" s="106"/>
      <c r="BO70" s="86">
        <v>2</v>
      </c>
      <c r="BP70" s="86"/>
      <c r="BQ70" s="86"/>
      <c r="BR70" s="86"/>
      <c r="BS70" s="86"/>
      <c r="BT70" s="86"/>
      <c r="BU70" s="87"/>
      <c r="BV70" s="88">
        <f t="shared" si="4"/>
        <v>0</v>
      </c>
      <c r="BW70" s="86"/>
      <c r="BX70" s="86"/>
      <c r="BY70" s="86"/>
      <c r="BZ70" s="86"/>
      <c r="CA70" s="86"/>
      <c r="CB70" s="87"/>
      <c r="CC70" s="25" t="s">
        <v>93</v>
      </c>
    </row>
    <row r="71" spans="1:81" s="21" customFormat="1" ht="12">
      <c r="A71" s="81" t="s">
        <v>214</v>
      </c>
      <c r="B71" s="81"/>
      <c r="C71" s="81"/>
      <c r="D71" s="81"/>
      <c r="E71" s="81"/>
      <c r="F71" s="30" t="s">
        <v>143</v>
      </c>
      <c r="G71" s="85"/>
      <c r="H71" s="86"/>
      <c r="I71" s="86"/>
      <c r="J71" s="86"/>
      <c r="K71" s="86"/>
      <c r="L71" s="87"/>
      <c r="M71" s="82"/>
      <c r="N71" s="83"/>
      <c r="O71" s="83"/>
      <c r="P71" s="83"/>
      <c r="Q71" s="83"/>
      <c r="R71" s="84"/>
      <c r="S71" s="82"/>
      <c r="T71" s="83"/>
      <c r="U71" s="83"/>
      <c r="V71" s="83"/>
      <c r="W71" s="83"/>
      <c r="X71" s="84"/>
      <c r="Y71" s="85"/>
      <c r="Z71" s="86"/>
      <c r="AA71" s="86"/>
      <c r="AB71" s="86"/>
      <c r="AC71" s="86"/>
      <c r="AD71" s="86"/>
      <c r="AE71" s="86"/>
      <c r="AF71" s="98"/>
      <c r="AG71" s="83"/>
      <c r="AH71" s="83"/>
      <c r="AI71" s="83"/>
      <c r="AJ71" s="83"/>
      <c r="AK71" s="83"/>
      <c r="AL71" s="84"/>
      <c r="AM71" s="82"/>
      <c r="AN71" s="83"/>
      <c r="AO71" s="83"/>
      <c r="AP71" s="83"/>
      <c r="AQ71" s="83"/>
      <c r="AR71" s="83"/>
      <c r="AS71" s="84"/>
      <c r="AT71" s="82"/>
      <c r="AU71" s="83"/>
      <c r="AV71" s="83"/>
      <c r="AW71" s="83"/>
      <c r="AX71" s="83"/>
      <c r="AY71" s="83"/>
      <c r="AZ71" s="84"/>
      <c r="BA71" s="85">
        <v>2</v>
      </c>
      <c r="BB71" s="86"/>
      <c r="BC71" s="86"/>
      <c r="BD71" s="86"/>
      <c r="BE71" s="86"/>
      <c r="BF71" s="86"/>
      <c r="BG71" s="87"/>
      <c r="BH71" s="88"/>
      <c r="BI71" s="105"/>
      <c r="BJ71" s="105"/>
      <c r="BK71" s="105"/>
      <c r="BL71" s="105"/>
      <c r="BM71" s="105"/>
      <c r="BN71" s="106"/>
      <c r="BO71" s="86">
        <v>2</v>
      </c>
      <c r="BP71" s="86"/>
      <c r="BQ71" s="86"/>
      <c r="BR71" s="86"/>
      <c r="BS71" s="86"/>
      <c r="BT71" s="86"/>
      <c r="BU71" s="87"/>
      <c r="BV71" s="88">
        <f t="shared" si="4"/>
        <v>0</v>
      </c>
      <c r="BW71" s="86"/>
      <c r="BX71" s="86"/>
      <c r="BY71" s="86"/>
      <c r="BZ71" s="86"/>
      <c r="CA71" s="86"/>
      <c r="CB71" s="87"/>
      <c r="CC71" s="25" t="s">
        <v>93</v>
      </c>
    </row>
    <row r="72" spans="1:81" s="21" customFormat="1" ht="12">
      <c r="A72" s="81" t="s">
        <v>215</v>
      </c>
      <c r="B72" s="81"/>
      <c r="C72" s="81"/>
      <c r="D72" s="81"/>
      <c r="E72" s="81"/>
      <c r="F72" s="30" t="s">
        <v>144</v>
      </c>
      <c r="G72" s="85"/>
      <c r="H72" s="86"/>
      <c r="I72" s="86"/>
      <c r="J72" s="86"/>
      <c r="K72" s="86"/>
      <c r="L72" s="87"/>
      <c r="M72" s="82"/>
      <c r="N72" s="83"/>
      <c r="O72" s="83"/>
      <c r="P72" s="83"/>
      <c r="Q72" s="83"/>
      <c r="R72" s="84"/>
      <c r="S72" s="82"/>
      <c r="T72" s="83"/>
      <c r="U72" s="83"/>
      <c r="V72" s="83"/>
      <c r="W72" s="83"/>
      <c r="X72" s="84"/>
      <c r="Y72" s="85"/>
      <c r="Z72" s="86"/>
      <c r="AA72" s="86"/>
      <c r="AB72" s="86"/>
      <c r="AC72" s="86"/>
      <c r="AD72" s="86"/>
      <c r="AE72" s="86"/>
      <c r="AF72" s="98"/>
      <c r="AG72" s="83"/>
      <c r="AH72" s="83"/>
      <c r="AI72" s="83"/>
      <c r="AJ72" s="83"/>
      <c r="AK72" s="83"/>
      <c r="AL72" s="84"/>
      <c r="AM72" s="82"/>
      <c r="AN72" s="83"/>
      <c r="AO72" s="83"/>
      <c r="AP72" s="83"/>
      <c r="AQ72" s="83"/>
      <c r="AR72" s="83"/>
      <c r="AS72" s="84"/>
      <c r="AT72" s="82"/>
      <c r="AU72" s="83"/>
      <c r="AV72" s="83"/>
      <c r="AW72" s="83"/>
      <c r="AX72" s="83"/>
      <c r="AY72" s="83"/>
      <c r="AZ72" s="84"/>
      <c r="BA72" s="85">
        <v>2</v>
      </c>
      <c r="BB72" s="86"/>
      <c r="BC72" s="86"/>
      <c r="BD72" s="86"/>
      <c r="BE72" s="86"/>
      <c r="BF72" s="86"/>
      <c r="BG72" s="87"/>
      <c r="BH72" s="88"/>
      <c r="BI72" s="105"/>
      <c r="BJ72" s="105"/>
      <c r="BK72" s="105"/>
      <c r="BL72" s="105"/>
      <c r="BM72" s="105"/>
      <c r="BN72" s="106"/>
      <c r="BO72" s="86">
        <v>2</v>
      </c>
      <c r="BP72" s="86"/>
      <c r="BQ72" s="86"/>
      <c r="BR72" s="86"/>
      <c r="BS72" s="86"/>
      <c r="BT72" s="86"/>
      <c r="BU72" s="87"/>
      <c r="BV72" s="88">
        <f aca="true" t="shared" si="5" ref="BV72:BV80">BH72</f>
        <v>0</v>
      </c>
      <c r="BW72" s="86"/>
      <c r="BX72" s="86"/>
      <c r="BY72" s="86"/>
      <c r="BZ72" s="86"/>
      <c r="CA72" s="86"/>
      <c r="CB72" s="87"/>
      <c r="CC72" s="25" t="s">
        <v>93</v>
      </c>
    </row>
    <row r="73" spans="1:81" s="21" customFormat="1" ht="25.5">
      <c r="A73" s="81" t="s">
        <v>216</v>
      </c>
      <c r="B73" s="81"/>
      <c r="C73" s="81"/>
      <c r="D73" s="81"/>
      <c r="E73" s="81"/>
      <c r="F73" s="30" t="s">
        <v>145</v>
      </c>
      <c r="G73" s="85"/>
      <c r="H73" s="86"/>
      <c r="I73" s="86"/>
      <c r="J73" s="86"/>
      <c r="K73" s="86"/>
      <c r="L73" s="87"/>
      <c r="M73" s="82"/>
      <c r="N73" s="83"/>
      <c r="O73" s="83"/>
      <c r="P73" s="83"/>
      <c r="Q73" s="83"/>
      <c r="R73" s="84"/>
      <c r="S73" s="82"/>
      <c r="T73" s="83"/>
      <c r="U73" s="83"/>
      <c r="V73" s="83"/>
      <c r="W73" s="83"/>
      <c r="X73" s="84"/>
      <c r="Y73" s="85"/>
      <c r="Z73" s="86"/>
      <c r="AA73" s="86"/>
      <c r="AB73" s="86"/>
      <c r="AC73" s="86"/>
      <c r="AD73" s="86"/>
      <c r="AE73" s="86"/>
      <c r="AF73" s="98"/>
      <c r="AG73" s="83"/>
      <c r="AH73" s="83"/>
      <c r="AI73" s="83"/>
      <c r="AJ73" s="83"/>
      <c r="AK73" s="83"/>
      <c r="AL73" s="84"/>
      <c r="AM73" s="82"/>
      <c r="AN73" s="83"/>
      <c r="AO73" s="83"/>
      <c r="AP73" s="83"/>
      <c r="AQ73" s="83"/>
      <c r="AR73" s="83"/>
      <c r="AS73" s="84"/>
      <c r="AT73" s="82"/>
      <c r="AU73" s="83"/>
      <c r="AV73" s="83"/>
      <c r="AW73" s="83"/>
      <c r="AX73" s="83"/>
      <c r="AY73" s="83"/>
      <c r="AZ73" s="84"/>
      <c r="BA73" s="85">
        <v>25</v>
      </c>
      <c r="BB73" s="86"/>
      <c r="BC73" s="86"/>
      <c r="BD73" s="86"/>
      <c r="BE73" s="86"/>
      <c r="BF73" s="86"/>
      <c r="BG73" s="87"/>
      <c r="BH73" s="88">
        <f>26463/246.6*BA73</f>
        <v>2682.785888077859</v>
      </c>
      <c r="BI73" s="105"/>
      <c r="BJ73" s="105"/>
      <c r="BK73" s="105"/>
      <c r="BL73" s="105"/>
      <c r="BM73" s="105"/>
      <c r="BN73" s="106"/>
      <c r="BO73" s="86">
        <v>25</v>
      </c>
      <c r="BP73" s="86"/>
      <c r="BQ73" s="86"/>
      <c r="BR73" s="86"/>
      <c r="BS73" s="86"/>
      <c r="BT73" s="86"/>
      <c r="BU73" s="87"/>
      <c r="BV73" s="88">
        <f t="shared" si="5"/>
        <v>2682.785888077859</v>
      </c>
      <c r="BW73" s="86"/>
      <c r="BX73" s="86"/>
      <c r="BY73" s="86"/>
      <c r="BZ73" s="86"/>
      <c r="CA73" s="86"/>
      <c r="CB73" s="87"/>
      <c r="CC73" s="25" t="s">
        <v>93</v>
      </c>
    </row>
    <row r="74" spans="1:81" s="21" customFormat="1" ht="25.5">
      <c r="A74" s="81" t="s">
        <v>217</v>
      </c>
      <c r="B74" s="81"/>
      <c r="C74" s="81"/>
      <c r="D74" s="81"/>
      <c r="E74" s="81"/>
      <c r="F74" s="30" t="s">
        <v>146</v>
      </c>
      <c r="G74" s="85"/>
      <c r="H74" s="86"/>
      <c r="I74" s="86"/>
      <c r="J74" s="86"/>
      <c r="K74" s="86"/>
      <c r="L74" s="87"/>
      <c r="M74" s="82"/>
      <c r="N74" s="83"/>
      <c r="O74" s="83"/>
      <c r="P74" s="83"/>
      <c r="Q74" s="83"/>
      <c r="R74" s="84"/>
      <c r="S74" s="82"/>
      <c r="T74" s="83"/>
      <c r="U74" s="83"/>
      <c r="V74" s="83"/>
      <c r="W74" s="83"/>
      <c r="X74" s="84"/>
      <c r="Y74" s="85"/>
      <c r="Z74" s="86"/>
      <c r="AA74" s="86"/>
      <c r="AB74" s="86"/>
      <c r="AC74" s="86"/>
      <c r="AD74" s="86"/>
      <c r="AE74" s="86"/>
      <c r="AF74" s="98"/>
      <c r="AG74" s="83"/>
      <c r="AH74" s="83"/>
      <c r="AI74" s="83"/>
      <c r="AJ74" s="83"/>
      <c r="AK74" s="83"/>
      <c r="AL74" s="84"/>
      <c r="AM74" s="82"/>
      <c r="AN74" s="83"/>
      <c r="AO74" s="83"/>
      <c r="AP74" s="83"/>
      <c r="AQ74" s="83"/>
      <c r="AR74" s="83"/>
      <c r="AS74" s="84"/>
      <c r="AT74" s="82"/>
      <c r="AU74" s="83"/>
      <c r="AV74" s="83"/>
      <c r="AW74" s="83"/>
      <c r="AX74" s="83"/>
      <c r="AY74" s="83"/>
      <c r="AZ74" s="84"/>
      <c r="BA74" s="85">
        <v>25</v>
      </c>
      <c r="BB74" s="86"/>
      <c r="BC74" s="86"/>
      <c r="BD74" s="86"/>
      <c r="BE74" s="86"/>
      <c r="BF74" s="86"/>
      <c r="BG74" s="87"/>
      <c r="BH74" s="88">
        <f>30404.11/299.7*BA74</f>
        <v>2536.212045378712</v>
      </c>
      <c r="BI74" s="105"/>
      <c r="BJ74" s="105"/>
      <c r="BK74" s="105"/>
      <c r="BL74" s="105"/>
      <c r="BM74" s="105"/>
      <c r="BN74" s="106"/>
      <c r="BO74" s="86">
        <v>25</v>
      </c>
      <c r="BP74" s="86"/>
      <c r="BQ74" s="86"/>
      <c r="BR74" s="86"/>
      <c r="BS74" s="86"/>
      <c r="BT74" s="86"/>
      <c r="BU74" s="87"/>
      <c r="BV74" s="88">
        <f t="shared" si="5"/>
        <v>2536.212045378712</v>
      </c>
      <c r="BW74" s="86"/>
      <c r="BX74" s="86"/>
      <c r="BY74" s="86"/>
      <c r="BZ74" s="86"/>
      <c r="CA74" s="86"/>
      <c r="CB74" s="87"/>
      <c r="CC74" s="25" t="s">
        <v>93</v>
      </c>
    </row>
    <row r="75" spans="1:81" s="21" customFormat="1" ht="12">
      <c r="A75" s="81" t="s">
        <v>218</v>
      </c>
      <c r="B75" s="81"/>
      <c r="C75" s="81"/>
      <c r="D75" s="81"/>
      <c r="E75" s="81"/>
      <c r="F75" s="30" t="s">
        <v>147</v>
      </c>
      <c r="G75" s="85"/>
      <c r="H75" s="86"/>
      <c r="I75" s="86"/>
      <c r="J75" s="86"/>
      <c r="K75" s="86"/>
      <c r="L75" s="87"/>
      <c r="M75" s="82"/>
      <c r="N75" s="83"/>
      <c r="O75" s="83"/>
      <c r="P75" s="83"/>
      <c r="Q75" s="83"/>
      <c r="R75" s="84"/>
      <c r="S75" s="82"/>
      <c r="T75" s="83"/>
      <c r="U75" s="83"/>
      <c r="V75" s="83"/>
      <c r="W75" s="83"/>
      <c r="X75" s="84"/>
      <c r="Y75" s="85"/>
      <c r="Z75" s="86"/>
      <c r="AA75" s="86"/>
      <c r="AB75" s="86"/>
      <c r="AC75" s="86"/>
      <c r="AD75" s="86"/>
      <c r="AE75" s="86"/>
      <c r="AF75" s="98"/>
      <c r="AG75" s="83"/>
      <c r="AH75" s="83"/>
      <c r="AI75" s="83"/>
      <c r="AJ75" s="83"/>
      <c r="AK75" s="83"/>
      <c r="AL75" s="84"/>
      <c r="AM75" s="82"/>
      <c r="AN75" s="83"/>
      <c r="AO75" s="83"/>
      <c r="AP75" s="83"/>
      <c r="AQ75" s="83"/>
      <c r="AR75" s="83"/>
      <c r="AS75" s="84"/>
      <c r="AT75" s="82"/>
      <c r="AU75" s="83"/>
      <c r="AV75" s="83"/>
      <c r="AW75" s="83"/>
      <c r="AX75" s="83"/>
      <c r="AY75" s="83"/>
      <c r="AZ75" s="84"/>
      <c r="BA75" s="85">
        <v>5</v>
      </c>
      <c r="BB75" s="86"/>
      <c r="BC75" s="86"/>
      <c r="BD75" s="86"/>
      <c r="BE75" s="86"/>
      <c r="BF75" s="86"/>
      <c r="BG75" s="87"/>
      <c r="BH75" s="88">
        <f>24279.6/30*5</f>
        <v>4046.5999999999995</v>
      </c>
      <c r="BI75" s="105"/>
      <c r="BJ75" s="105"/>
      <c r="BK75" s="105"/>
      <c r="BL75" s="105"/>
      <c r="BM75" s="105"/>
      <c r="BN75" s="106"/>
      <c r="BO75" s="86">
        <v>30</v>
      </c>
      <c r="BP75" s="86"/>
      <c r="BQ75" s="86"/>
      <c r="BR75" s="86"/>
      <c r="BS75" s="86"/>
      <c r="BT75" s="86"/>
      <c r="BU75" s="87"/>
      <c r="BV75" s="88">
        <f t="shared" si="5"/>
        <v>4046.5999999999995</v>
      </c>
      <c r="BW75" s="86"/>
      <c r="BX75" s="86"/>
      <c r="BY75" s="86"/>
      <c r="BZ75" s="86"/>
      <c r="CA75" s="86"/>
      <c r="CB75" s="87"/>
      <c r="CC75" s="25" t="s">
        <v>150</v>
      </c>
    </row>
    <row r="76" spans="1:81" s="21" customFormat="1" ht="12">
      <c r="A76" s="81" t="s">
        <v>219</v>
      </c>
      <c r="B76" s="81"/>
      <c r="C76" s="81"/>
      <c r="D76" s="81"/>
      <c r="E76" s="81"/>
      <c r="F76" s="30" t="s">
        <v>148</v>
      </c>
      <c r="G76" s="85"/>
      <c r="H76" s="86"/>
      <c r="I76" s="86"/>
      <c r="J76" s="86"/>
      <c r="K76" s="86"/>
      <c r="L76" s="87"/>
      <c r="M76" s="82"/>
      <c r="N76" s="83"/>
      <c r="O76" s="83"/>
      <c r="P76" s="83"/>
      <c r="Q76" s="83"/>
      <c r="R76" s="84"/>
      <c r="S76" s="82"/>
      <c r="T76" s="83"/>
      <c r="U76" s="83"/>
      <c r="V76" s="83"/>
      <c r="W76" s="83"/>
      <c r="X76" s="84"/>
      <c r="Y76" s="85"/>
      <c r="Z76" s="86"/>
      <c r="AA76" s="86"/>
      <c r="AB76" s="86"/>
      <c r="AC76" s="86"/>
      <c r="AD76" s="86"/>
      <c r="AE76" s="86"/>
      <c r="AF76" s="98"/>
      <c r="AG76" s="83"/>
      <c r="AH76" s="83"/>
      <c r="AI76" s="83"/>
      <c r="AJ76" s="83"/>
      <c r="AK76" s="83"/>
      <c r="AL76" s="84"/>
      <c r="AM76" s="82"/>
      <c r="AN76" s="83"/>
      <c r="AO76" s="83"/>
      <c r="AP76" s="83"/>
      <c r="AQ76" s="83"/>
      <c r="AR76" s="83"/>
      <c r="AS76" s="84"/>
      <c r="AT76" s="82"/>
      <c r="AU76" s="83"/>
      <c r="AV76" s="83"/>
      <c r="AW76" s="83"/>
      <c r="AX76" s="83"/>
      <c r="AY76" s="83"/>
      <c r="AZ76" s="84"/>
      <c r="BA76" s="85">
        <v>10</v>
      </c>
      <c r="BB76" s="86"/>
      <c r="BC76" s="86"/>
      <c r="BD76" s="86"/>
      <c r="BE76" s="86"/>
      <c r="BF76" s="86"/>
      <c r="BG76" s="87"/>
      <c r="BH76" s="88">
        <f>41380.8/30*10</f>
        <v>13793.600000000002</v>
      </c>
      <c r="BI76" s="105"/>
      <c r="BJ76" s="105"/>
      <c r="BK76" s="105"/>
      <c r="BL76" s="105"/>
      <c r="BM76" s="105"/>
      <c r="BN76" s="106"/>
      <c r="BO76" s="86">
        <v>30</v>
      </c>
      <c r="BP76" s="86"/>
      <c r="BQ76" s="86"/>
      <c r="BR76" s="86"/>
      <c r="BS76" s="86"/>
      <c r="BT76" s="86"/>
      <c r="BU76" s="87"/>
      <c r="BV76" s="88">
        <f t="shared" si="5"/>
        <v>13793.600000000002</v>
      </c>
      <c r="BW76" s="86"/>
      <c r="BX76" s="86"/>
      <c r="BY76" s="86"/>
      <c r="BZ76" s="86"/>
      <c r="CA76" s="86"/>
      <c r="CB76" s="87"/>
      <c r="CC76" s="25" t="s">
        <v>149</v>
      </c>
    </row>
    <row r="77" spans="1:81" s="21" customFormat="1" ht="12">
      <c r="A77" s="81" t="s">
        <v>220</v>
      </c>
      <c r="B77" s="81"/>
      <c r="C77" s="81"/>
      <c r="D77" s="81"/>
      <c r="E77" s="81"/>
      <c r="F77" s="30" t="s">
        <v>151</v>
      </c>
      <c r="G77" s="85"/>
      <c r="H77" s="86"/>
      <c r="I77" s="86"/>
      <c r="J77" s="86"/>
      <c r="K77" s="86"/>
      <c r="L77" s="87"/>
      <c r="M77" s="82"/>
      <c r="N77" s="83"/>
      <c r="O77" s="83"/>
      <c r="P77" s="83"/>
      <c r="Q77" s="83"/>
      <c r="R77" s="84"/>
      <c r="S77" s="82"/>
      <c r="T77" s="83"/>
      <c r="U77" s="83"/>
      <c r="V77" s="83"/>
      <c r="W77" s="83"/>
      <c r="X77" s="84"/>
      <c r="Y77" s="85"/>
      <c r="Z77" s="86"/>
      <c r="AA77" s="86"/>
      <c r="AB77" s="86"/>
      <c r="AC77" s="86"/>
      <c r="AD77" s="86"/>
      <c r="AE77" s="86"/>
      <c r="AF77" s="98"/>
      <c r="AG77" s="83"/>
      <c r="AH77" s="83"/>
      <c r="AI77" s="83"/>
      <c r="AJ77" s="83"/>
      <c r="AK77" s="83"/>
      <c r="AL77" s="84"/>
      <c r="AM77" s="82"/>
      <c r="AN77" s="83"/>
      <c r="AO77" s="83"/>
      <c r="AP77" s="83"/>
      <c r="AQ77" s="83"/>
      <c r="AR77" s="83"/>
      <c r="AS77" s="84"/>
      <c r="AT77" s="82"/>
      <c r="AU77" s="83"/>
      <c r="AV77" s="83"/>
      <c r="AW77" s="83"/>
      <c r="AX77" s="83"/>
      <c r="AY77" s="83"/>
      <c r="AZ77" s="84"/>
      <c r="BA77" s="85"/>
      <c r="BB77" s="86"/>
      <c r="BC77" s="86"/>
      <c r="BD77" s="86"/>
      <c r="BE77" s="86"/>
      <c r="BF77" s="86"/>
      <c r="BG77" s="87"/>
      <c r="BH77" s="88">
        <f>160000/514.8*163.8</f>
        <v>50909.09090909092</v>
      </c>
      <c r="BI77" s="105"/>
      <c r="BJ77" s="105"/>
      <c r="BK77" s="105"/>
      <c r="BL77" s="105"/>
      <c r="BM77" s="105"/>
      <c r="BN77" s="106"/>
      <c r="BO77" s="86">
        <v>14</v>
      </c>
      <c r="BP77" s="86"/>
      <c r="BQ77" s="86"/>
      <c r="BR77" s="86"/>
      <c r="BS77" s="86"/>
      <c r="BT77" s="86"/>
      <c r="BU77" s="87"/>
      <c r="BV77" s="88">
        <f t="shared" si="5"/>
        <v>50909.09090909092</v>
      </c>
      <c r="BW77" s="86"/>
      <c r="BX77" s="86"/>
      <c r="BY77" s="86"/>
      <c r="BZ77" s="86"/>
      <c r="CA77" s="86"/>
      <c r="CB77" s="87"/>
      <c r="CC77" s="25" t="s">
        <v>91</v>
      </c>
    </row>
    <row r="78" spans="1:81" s="21" customFormat="1" ht="12">
      <c r="A78" s="81" t="s">
        <v>221</v>
      </c>
      <c r="B78" s="81"/>
      <c r="C78" s="81"/>
      <c r="D78" s="81"/>
      <c r="E78" s="81"/>
      <c r="F78" s="30" t="s">
        <v>152</v>
      </c>
      <c r="G78" s="85"/>
      <c r="H78" s="86"/>
      <c r="I78" s="86"/>
      <c r="J78" s="86"/>
      <c r="K78" s="86"/>
      <c r="L78" s="87"/>
      <c r="M78" s="82"/>
      <c r="N78" s="83"/>
      <c r="O78" s="83"/>
      <c r="P78" s="83"/>
      <c r="Q78" s="83"/>
      <c r="R78" s="84"/>
      <c r="S78" s="82"/>
      <c r="T78" s="83"/>
      <c r="U78" s="83"/>
      <c r="V78" s="83"/>
      <c r="W78" s="83"/>
      <c r="X78" s="84"/>
      <c r="Y78" s="85"/>
      <c r="Z78" s="86"/>
      <c r="AA78" s="86"/>
      <c r="AB78" s="86"/>
      <c r="AC78" s="86"/>
      <c r="AD78" s="86"/>
      <c r="AE78" s="86"/>
      <c r="AF78" s="98"/>
      <c r="AG78" s="83"/>
      <c r="AH78" s="83"/>
      <c r="AI78" s="83"/>
      <c r="AJ78" s="83"/>
      <c r="AK78" s="83"/>
      <c r="AL78" s="84"/>
      <c r="AM78" s="82"/>
      <c r="AN78" s="83"/>
      <c r="AO78" s="83"/>
      <c r="AP78" s="83"/>
      <c r="AQ78" s="83"/>
      <c r="AR78" s="83"/>
      <c r="AS78" s="84"/>
      <c r="AT78" s="82"/>
      <c r="AU78" s="83"/>
      <c r="AV78" s="83"/>
      <c r="AW78" s="83"/>
      <c r="AX78" s="83"/>
      <c r="AY78" s="83"/>
      <c r="AZ78" s="84"/>
      <c r="BA78" s="85"/>
      <c r="BB78" s="86"/>
      <c r="BC78" s="86"/>
      <c r="BD78" s="86"/>
      <c r="BE78" s="86"/>
      <c r="BF78" s="86"/>
      <c r="BG78" s="87"/>
      <c r="BH78" s="88">
        <f>200000/865.8*222.3</f>
        <v>51351.35135135136</v>
      </c>
      <c r="BI78" s="105"/>
      <c r="BJ78" s="105"/>
      <c r="BK78" s="105"/>
      <c r="BL78" s="105"/>
      <c r="BM78" s="105"/>
      <c r="BN78" s="106"/>
      <c r="BO78" s="86">
        <v>19</v>
      </c>
      <c r="BP78" s="86"/>
      <c r="BQ78" s="86"/>
      <c r="BR78" s="86"/>
      <c r="BS78" s="86"/>
      <c r="BT78" s="86"/>
      <c r="BU78" s="87"/>
      <c r="BV78" s="88">
        <f t="shared" si="5"/>
        <v>51351.35135135136</v>
      </c>
      <c r="BW78" s="86"/>
      <c r="BX78" s="86"/>
      <c r="BY78" s="86"/>
      <c r="BZ78" s="86"/>
      <c r="CA78" s="86"/>
      <c r="CB78" s="87"/>
      <c r="CC78" s="25" t="s">
        <v>91</v>
      </c>
    </row>
    <row r="79" spans="1:81" s="21" customFormat="1" ht="12">
      <c r="A79" s="81" t="s">
        <v>222</v>
      </c>
      <c r="B79" s="81"/>
      <c r="C79" s="81"/>
      <c r="D79" s="81"/>
      <c r="E79" s="81"/>
      <c r="F79" s="30" t="s">
        <v>153</v>
      </c>
      <c r="G79" s="85"/>
      <c r="H79" s="86"/>
      <c r="I79" s="86"/>
      <c r="J79" s="86"/>
      <c r="K79" s="86"/>
      <c r="L79" s="87"/>
      <c r="M79" s="82"/>
      <c r="N79" s="83"/>
      <c r="O79" s="83"/>
      <c r="P79" s="83"/>
      <c r="Q79" s="83"/>
      <c r="R79" s="84"/>
      <c r="S79" s="82"/>
      <c r="T79" s="83"/>
      <c r="U79" s="83"/>
      <c r="V79" s="83"/>
      <c r="W79" s="83"/>
      <c r="X79" s="84"/>
      <c r="Y79" s="85"/>
      <c r="Z79" s="86"/>
      <c r="AA79" s="86"/>
      <c r="AB79" s="86"/>
      <c r="AC79" s="86"/>
      <c r="AD79" s="86"/>
      <c r="AE79" s="86"/>
      <c r="AF79" s="98"/>
      <c r="AG79" s="83"/>
      <c r="AH79" s="83"/>
      <c r="AI79" s="83"/>
      <c r="AJ79" s="83"/>
      <c r="AK79" s="83"/>
      <c r="AL79" s="84"/>
      <c r="AM79" s="82"/>
      <c r="AN79" s="83"/>
      <c r="AO79" s="83"/>
      <c r="AP79" s="83"/>
      <c r="AQ79" s="83"/>
      <c r="AR79" s="83"/>
      <c r="AS79" s="84"/>
      <c r="AT79" s="82"/>
      <c r="AU79" s="83"/>
      <c r="AV79" s="83"/>
      <c r="AW79" s="83"/>
      <c r="AX79" s="83"/>
      <c r="AY79" s="83"/>
      <c r="AZ79" s="84"/>
      <c r="BA79" s="85"/>
      <c r="BB79" s="86"/>
      <c r="BC79" s="86"/>
      <c r="BD79" s="86"/>
      <c r="BE79" s="86"/>
      <c r="BF79" s="86"/>
      <c r="BG79" s="87"/>
      <c r="BH79" s="88">
        <f>35000/144*144</f>
        <v>35000</v>
      </c>
      <c r="BI79" s="105"/>
      <c r="BJ79" s="105"/>
      <c r="BK79" s="105"/>
      <c r="BL79" s="105"/>
      <c r="BM79" s="105"/>
      <c r="BN79" s="106"/>
      <c r="BO79" s="86">
        <v>24</v>
      </c>
      <c r="BP79" s="86"/>
      <c r="BQ79" s="86"/>
      <c r="BR79" s="86"/>
      <c r="BS79" s="86"/>
      <c r="BT79" s="86"/>
      <c r="BU79" s="87"/>
      <c r="BV79" s="88">
        <f t="shared" si="5"/>
        <v>35000</v>
      </c>
      <c r="BW79" s="86"/>
      <c r="BX79" s="86"/>
      <c r="BY79" s="86"/>
      <c r="BZ79" s="86"/>
      <c r="CA79" s="86"/>
      <c r="CB79" s="87"/>
      <c r="CC79" s="25" t="s">
        <v>91</v>
      </c>
    </row>
    <row r="80" spans="1:81" s="21" customFormat="1" ht="12.75" thickBot="1">
      <c r="A80" s="82"/>
      <c r="B80" s="83"/>
      <c r="C80" s="83"/>
      <c r="D80" s="83"/>
      <c r="E80" s="84"/>
      <c r="F80" s="30"/>
      <c r="G80" s="85"/>
      <c r="H80" s="86"/>
      <c r="I80" s="86"/>
      <c r="J80" s="86"/>
      <c r="K80" s="86"/>
      <c r="L80" s="87"/>
      <c r="M80" s="82"/>
      <c r="N80" s="83"/>
      <c r="O80" s="83"/>
      <c r="P80" s="83"/>
      <c r="Q80" s="83"/>
      <c r="R80" s="84"/>
      <c r="S80" s="82"/>
      <c r="T80" s="83"/>
      <c r="U80" s="83"/>
      <c r="V80" s="83"/>
      <c r="W80" s="83"/>
      <c r="X80" s="84"/>
      <c r="Y80" s="85"/>
      <c r="Z80" s="86"/>
      <c r="AA80" s="86"/>
      <c r="AB80" s="86"/>
      <c r="AC80" s="86"/>
      <c r="AD80" s="86"/>
      <c r="AE80" s="86"/>
      <c r="AF80" s="107"/>
      <c r="AG80" s="90"/>
      <c r="AH80" s="90"/>
      <c r="AI80" s="90"/>
      <c r="AJ80" s="90"/>
      <c r="AK80" s="90"/>
      <c r="AL80" s="91"/>
      <c r="AM80" s="89"/>
      <c r="AN80" s="90"/>
      <c r="AO80" s="90"/>
      <c r="AP80" s="90"/>
      <c r="AQ80" s="90"/>
      <c r="AR80" s="90"/>
      <c r="AS80" s="91"/>
      <c r="AT80" s="89"/>
      <c r="AU80" s="90"/>
      <c r="AV80" s="90"/>
      <c r="AW80" s="90"/>
      <c r="AX80" s="90"/>
      <c r="AY80" s="90"/>
      <c r="AZ80" s="91"/>
      <c r="BA80" s="92"/>
      <c r="BB80" s="93"/>
      <c r="BC80" s="93"/>
      <c r="BD80" s="93"/>
      <c r="BE80" s="93"/>
      <c r="BF80" s="93"/>
      <c r="BG80" s="94"/>
      <c r="BH80" s="95"/>
      <c r="BI80" s="96"/>
      <c r="BJ80" s="96"/>
      <c r="BK80" s="96"/>
      <c r="BL80" s="96"/>
      <c r="BM80" s="96"/>
      <c r="BN80" s="97"/>
      <c r="BO80" s="86"/>
      <c r="BP80" s="86"/>
      <c r="BQ80" s="86"/>
      <c r="BR80" s="86"/>
      <c r="BS80" s="86"/>
      <c r="BT80" s="86"/>
      <c r="BU80" s="87"/>
      <c r="BV80" s="88">
        <f t="shared" si="5"/>
        <v>0</v>
      </c>
      <c r="BW80" s="86"/>
      <c r="BX80" s="86"/>
      <c r="BY80" s="86"/>
      <c r="BZ80" s="86"/>
      <c r="CA80" s="86"/>
      <c r="CB80" s="87"/>
      <c r="CC80" s="25"/>
    </row>
    <row r="81" spans="47:81" s="21" customFormat="1" ht="12">
      <c r="AU81" s="22"/>
      <c r="AV81" s="22"/>
      <c r="AW81" s="22"/>
      <c r="AX81" s="22"/>
      <c r="AY81" s="22" t="s">
        <v>62</v>
      </c>
      <c r="AZ81" s="22"/>
      <c r="BA81" s="99"/>
      <c r="BB81" s="100"/>
      <c r="BC81" s="100"/>
      <c r="BD81" s="100"/>
      <c r="BE81" s="100"/>
      <c r="BF81" s="100"/>
      <c r="BG81" s="101"/>
      <c r="BH81" s="102"/>
      <c r="BI81" s="103"/>
      <c r="BJ81" s="103"/>
      <c r="BK81" s="103"/>
      <c r="BL81" s="103"/>
      <c r="BM81" s="103"/>
      <c r="BN81" s="104"/>
      <c r="BO81" s="85"/>
      <c r="BP81" s="86"/>
      <c r="BQ81" s="86"/>
      <c r="BR81" s="86"/>
      <c r="BS81" s="86"/>
      <c r="BT81" s="86"/>
      <c r="BU81" s="87"/>
      <c r="BV81" s="88"/>
      <c r="BW81" s="86"/>
      <c r="BX81" s="86"/>
      <c r="BY81" s="86"/>
      <c r="BZ81" s="86"/>
      <c r="CA81" s="86"/>
      <c r="CB81" s="87"/>
      <c r="CC81" s="25"/>
    </row>
    <row r="82" ht="12">
      <c r="A82" s="31" t="s">
        <v>29</v>
      </c>
    </row>
    <row r="83" spans="5:80" ht="12">
      <c r="E83" s="31" t="s">
        <v>30</v>
      </c>
      <c r="G83" s="32"/>
      <c r="H83" s="119">
        <v>69</v>
      </c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</row>
    <row r="84" spans="5:80" s="33" customFormat="1" ht="12">
      <c r="E84" s="34"/>
      <c r="H84" s="120" t="s">
        <v>33</v>
      </c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</row>
    <row r="85" spans="5:80" ht="12">
      <c r="E85" s="31" t="s">
        <v>31</v>
      </c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</row>
    <row r="86" spans="5:80" s="33" customFormat="1" ht="12">
      <c r="E86" s="34"/>
      <c r="K86" s="120" t="s">
        <v>33</v>
      </c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</row>
    <row r="87" spans="5:80" ht="12">
      <c r="E87" s="31" t="s">
        <v>32</v>
      </c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</row>
    <row r="88" spans="7:80" s="33" customFormat="1" ht="12"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</row>
    <row r="89" spans="7:78" ht="12"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31" t="s">
        <v>35</v>
      </c>
      <c r="BT89" s="121"/>
      <c r="BU89" s="121"/>
      <c r="BV89" s="121"/>
      <c r="BW89" s="121"/>
      <c r="BX89" s="121"/>
      <c r="BY89" s="121"/>
      <c r="BZ89" s="31" t="s">
        <v>34</v>
      </c>
    </row>
  </sheetData>
  <sheetProtection/>
  <mergeCells count="931">
    <mergeCell ref="AM79:AS79"/>
    <mergeCell ref="AT79:AZ79"/>
    <mergeCell ref="BA47:BG47"/>
    <mergeCell ref="BH47:BN47"/>
    <mergeCell ref="BO47:BU47"/>
    <mergeCell ref="BV47:CB47"/>
    <mergeCell ref="A79:E79"/>
    <mergeCell ref="G79:L79"/>
    <mergeCell ref="M79:R79"/>
    <mergeCell ref="S79:X79"/>
    <mergeCell ref="Y79:AE79"/>
    <mergeCell ref="AF79:AL79"/>
    <mergeCell ref="BO79:BU79"/>
    <mergeCell ref="BV79:CB79"/>
    <mergeCell ref="BA79:BG79"/>
    <mergeCell ref="BH79:BN79"/>
    <mergeCell ref="BO78:BU78"/>
    <mergeCell ref="BV78:CB78"/>
    <mergeCell ref="A78:E78"/>
    <mergeCell ref="G78:L78"/>
    <mergeCell ref="M78:R78"/>
    <mergeCell ref="S78:X78"/>
    <mergeCell ref="BA78:BG78"/>
    <mergeCell ref="BH78:BN78"/>
    <mergeCell ref="AM77:AS77"/>
    <mergeCell ref="AT77:AZ77"/>
    <mergeCell ref="Y78:AE78"/>
    <mergeCell ref="AF78:AL78"/>
    <mergeCell ref="AM78:AS78"/>
    <mergeCell ref="AT78:AZ78"/>
    <mergeCell ref="A77:E77"/>
    <mergeCell ref="G77:L77"/>
    <mergeCell ref="M77:R77"/>
    <mergeCell ref="S77:X77"/>
    <mergeCell ref="Y77:AE77"/>
    <mergeCell ref="AF77:AL77"/>
    <mergeCell ref="BO77:BU77"/>
    <mergeCell ref="BV77:CB77"/>
    <mergeCell ref="BA77:BG77"/>
    <mergeCell ref="BH77:BN77"/>
    <mergeCell ref="BO76:BU76"/>
    <mergeCell ref="BV76:CB76"/>
    <mergeCell ref="A76:E76"/>
    <mergeCell ref="G76:L76"/>
    <mergeCell ref="M76:R76"/>
    <mergeCell ref="S76:X76"/>
    <mergeCell ref="BA76:BG76"/>
    <mergeCell ref="BH76:BN76"/>
    <mergeCell ref="AM75:AS75"/>
    <mergeCell ref="AT75:AZ75"/>
    <mergeCell ref="Y76:AE76"/>
    <mergeCell ref="AF76:AL76"/>
    <mergeCell ref="AM76:AS76"/>
    <mergeCell ref="AT76:AZ76"/>
    <mergeCell ref="A75:E75"/>
    <mergeCell ref="G75:L75"/>
    <mergeCell ref="M75:R75"/>
    <mergeCell ref="S75:X75"/>
    <mergeCell ref="Y75:AE75"/>
    <mergeCell ref="AF75:AL75"/>
    <mergeCell ref="BO75:BU75"/>
    <mergeCell ref="BV75:CB75"/>
    <mergeCell ref="BA75:BG75"/>
    <mergeCell ref="BH75:BN75"/>
    <mergeCell ref="BO71:BU71"/>
    <mergeCell ref="BV71:CB71"/>
    <mergeCell ref="BA73:BG73"/>
    <mergeCell ref="BH73:BN73"/>
    <mergeCell ref="A71:E71"/>
    <mergeCell ref="G71:L71"/>
    <mergeCell ref="M71:R71"/>
    <mergeCell ref="S71:X71"/>
    <mergeCell ref="BA71:BG71"/>
    <mergeCell ref="BH71:BN71"/>
    <mergeCell ref="AM70:AS70"/>
    <mergeCell ref="AT70:AZ70"/>
    <mergeCell ref="Y71:AE71"/>
    <mergeCell ref="AF71:AL71"/>
    <mergeCell ref="AM71:AS71"/>
    <mergeCell ref="AT71:AZ71"/>
    <mergeCell ref="A70:E70"/>
    <mergeCell ref="G70:L70"/>
    <mergeCell ref="M70:R70"/>
    <mergeCell ref="S70:X70"/>
    <mergeCell ref="Y70:AE70"/>
    <mergeCell ref="AF70:AL70"/>
    <mergeCell ref="BO70:BU70"/>
    <mergeCell ref="BV70:CB70"/>
    <mergeCell ref="BA70:BG70"/>
    <mergeCell ref="BH70:BN70"/>
    <mergeCell ref="BO69:BU69"/>
    <mergeCell ref="BV69:CB69"/>
    <mergeCell ref="A69:E69"/>
    <mergeCell ref="G69:L69"/>
    <mergeCell ref="M69:R69"/>
    <mergeCell ref="S69:X69"/>
    <mergeCell ref="BA69:BG69"/>
    <mergeCell ref="BH69:BN69"/>
    <mergeCell ref="AF68:AL68"/>
    <mergeCell ref="AM68:AS68"/>
    <mergeCell ref="AT68:AZ68"/>
    <mergeCell ref="Y69:AE69"/>
    <mergeCell ref="AF69:AL69"/>
    <mergeCell ref="AM69:AS69"/>
    <mergeCell ref="AT69:AZ69"/>
    <mergeCell ref="BV68:CB68"/>
    <mergeCell ref="BA68:BG68"/>
    <mergeCell ref="BH68:BN68"/>
    <mergeCell ref="BO67:BU67"/>
    <mergeCell ref="BV67:CB67"/>
    <mergeCell ref="A68:E68"/>
    <mergeCell ref="G68:L68"/>
    <mergeCell ref="M68:R68"/>
    <mergeCell ref="S68:X68"/>
    <mergeCell ref="Y68:AE68"/>
    <mergeCell ref="A67:E67"/>
    <mergeCell ref="G67:L67"/>
    <mergeCell ref="M67:R67"/>
    <mergeCell ref="S67:X67"/>
    <mergeCell ref="BA67:BG67"/>
    <mergeCell ref="BH67:BN67"/>
    <mergeCell ref="AF66:AL66"/>
    <mergeCell ref="AM66:AS66"/>
    <mergeCell ref="AT66:AZ66"/>
    <mergeCell ref="Y67:AE67"/>
    <mergeCell ref="AF67:AL67"/>
    <mergeCell ref="AM67:AS67"/>
    <mergeCell ref="AT67:AZ67"/>
    <mergeCell ref="BV66:CB66"/>
    <mergeCell ref="BA66:BG66"/>
    <mergeCell ref="BH66:BN66"/>
    <mergeCell ref="BO65:BU65"/>
    <mergeCell ref="BV65:CB65"/>
    <mergeCell ref="A66:E66"/>
    <mergeCell ref="G66:L66"/>
    <mergeCell ref="M66:R66"/>
    <mergeCell ref="S66:X66"/>
    <mergeCell ref="Y66:AE66"/>
    <mergeCell ref="A65:E65"/>
    <mergeCell ref="G65:L65"/>
    <mergeCell ref="M65:R65"/>
    <mergeCell ref="S65:X65"/>
    <mergeCell ref="BA65:BG65"/>
    <mergeCell ref="BH65:BN65"/>
    <mergeCell ref="AF64:AL64"/>
    <mergeCell ref="AM64:AS64"/>
    <mergeCell ref="AT64:AZ64"/>
    <mergeCell ref="Y65:AE65"/>
    <mergeCell ref="AF65:AL65"/>
    <mergeCell ref="AM65:AS65"/>
    <mergeCell ref="AT65:AZ65"/>
    <mergeCell ref="BV64:CB64"/>
    <mergeCell ref="BA64:BG64"/>
    <mergeCell ref="BH64:BN64"/>
    <mergeCell ref="BO63:BU63"/>
    <mergeCell ref="BV63:CB63"/>
    <mergeCell ref="A64:E64"/>
    <mergeCell ref="G64:L64"/>
    <mergeCell ref="M64:R64"/>
    <mergeCell ref="S64:X64"/>
    <mergeCell ref="Y64:AE64"/>
    <mergeCell ref="Y63:AE63"/>
    <mergeCell ref="AF63:AL63"/>
    <mergeCell ref="AM63:AS63"/>
    <mergeCell ref="AT63:AZ63"/>
    <mergeCell ref="A63:E63"/>
    <mergeCell ref="G63:L63"/>
    <mergeCell ref="M63:R63"/>
    <mergeCell ref="S63:X63"/>
    <mergeCell ref="A62:E62"/>
    <mergeCell ref="G62:L62"/>
    <mergeCell ref="M62:R62"/>
    <mergeCell ref="S62:X62"/>
    <mergeCell ref="Y62:AE62"/>
    <mergeCell ref="AF62:AL62"/>
    <mergeCell ref="AF61:AL61"/>
    <mergeCell ref="AM61:AS61"/>
    <mergeCell ref="AT61:AZ61"/>
    <mergeCell ref="BA61:BG61"/>
    <mergeCell ref="BH61:BN61"/>
    <mergeCell ref="BO62:BU62"/>
    <mergeCell ref="BH62:BN62"/>
    <mergeCell ref="AM62:AS62"/>
    <mergeCell ref="AT62:AZ62"/>
    <mergeCell ref="BA62:BG62"/>
    <mergeCell ref="AT60:AZ60"/>
    <mergeCell ref="BA60:BG60"/>
    <mergeCell ref="BH60:BN60"/>
    <mergeCell ref="BO61:BU61"/>
    <mergeCell ref="BV61:CB61"/>
    <mergeCell ref="A61:E61"/>
    <mergeCell ref="G61:L61"/>
    <mergeCell ref="M61:R61"/>
    <mergeCell ref="S61:X61"/>
    <mergeCell ref="Y61:AE61"/>
    <mergeCell ref="AT59:AZ59"/>
    <mergeCell ref="BA59:BG59"/>
    <mergeCell ref="BV60:CB60"/>
    <mergeCell ref="A60:E60"/>
    <mergeCell ref="G60:L60"/>
    <mergeCell ref="M60:R60"/>
    <mergeCell ref="S60:X60"/>
    <mergeCell ref="Y60:AE60"/>
    <mergeCell ref="AF60:AL60"/>
    <mergeCell ref="AM60:AS60"/>
    <mergeCell ref="AT58:AZ58"/>
    <mergeCell ref="BA58:BG58"/>
    <mergeCell ref="BV59:CB59"/>
    <mergeCell ref="A59:E59"/>
    <mergeCell ref="G59:L59"/>
    <mergeCell ref="M59:R59"/>
    <mergeCell ref="S59:X59"/>
    <mergeCell ref="Y59:AE59"/>
    <mergeCell ref="AF59:AL59"/>
    <mergeCell ref="AM59:AS59"/>
    <mergeCell ref="AM55:AS55"/>
    <mergeCell ref="AT55:AZ55"/>
    <mergeCell ref="BV58:CB58"/>
    <mergeCell ref="A58:E58"/>
    <mergeCell ref="G58:L58"/>
    <mergeCell ref="M58:R58"/>
    <mergeCell ref="S58:X58"/>
    <mergeCell ref="Y58:AE58"/>
    <mergeCell ref="AF58:AL58"/>
    <mergeCell ref="AM58:AS58"/>
    <mergeCell ref="A55:E55"/>
    <mergeCell ref="G55:L55"/>
    <mergeCell ref="M55:R55"/>
    <mergeCell ref="S55:X55"/>
    <mergeCell ref="Y55:AE55"/>
    <mergeCell ref="AF55:AL55"/>
    <mergeCell ref="BA54:BG54"/>
    <mergeCell ref="BH54:BN54"/>
    <mergeCell ref="BO55:BU55"/>
    <mergeCell ref="BV55:CB55"/>
    <mergeCell ref="BA55:BG55"/>
    <mergeCell ref="BH55:BN55"/>
    <mergeCell ref="BO54:BU54"/>
    <mergeCell ref="BV54:CB54"/>
    <mergeCell ref="Y54:AE54"/>
    <mergeCell ref="AF54:AL54"/>
    <mergeCell ref="AM54:AS54"/>
    <mergeCell ref="AT54:AZ54"/>
    <mergeCell ref="A54:E54"/>
    <mergeCell ref="G54:L54"/>
    <mergeCell ref="M54:R54"/>
    <mergeCell ref="S54:X54"/>
    <mergeCell ref="BO53:BU53"/>
    <mergeCell ref="BV53:CB53"/>
    <mergeCell ref="A53:E53"/>
    <mergeCell ref="G53:L53"/>
    <mergeCell ref="M53:R53"/>
    <mergeCell ref="S53:X53"/>
    <mergeCell ref="Y53:AE53"/>
    <mergeCell ref="AF53:AL53"/>
    <mergeCell ref="AM53:AS53"/>
    <mergeCell ref="AT53:AZ53"/>
    <mergeCell ref="BO52:BU52"/>
    <mergeCell ref="BV52:CB52"/>
    <mergeCell ref="A52:E52"/>
    <mergeCell ref="G52:L52"/>
    <mergeCell ref="M52:R52"/>
    <mergeCell ref="S52:X52"/>
    <mergeCell ref="Y52:AE52"/>
    <mergeCell ref="AF52:AL52"/>
    <mergeCell ref="AM52:AS52"/>
    <mergeCell ref="AT52:AZ52"/>
    <mergeCell ref="BV51:CB51"/>
    <mergeCell ref="A51:E51"/>
    <mergeCell ref="G51:L51"/>
    <mergeCell ref="M51:R51"/>
    <mergeCell ref="S51:X51"/>
    <mergeCell ref="Y51:AE51"/>
    <mergeCell ref="AF51:AL51"/>
    <mergeCell ref="AM51:AS51"/>
    <mergeCell ref="AT51:AZ51"/>
    <mergeCell ref="BH50:BN50"/>
    <mergeCell ref="A50:E50"/>
    <mergeCell ref="G50:L50"/>
    <mergeCell ref="M50:R50"/>
    <mergeCell ref="S50:X50"/>
    <mergeCell ref="BO51:BU51"/>
    <mergeCell ref="BH51:BN51"/>
    <mergeCell ref="BA52:BG52"/>
    <mergeCell ref="BH52:BN52"/>
    <mergeCell ref="BO50:BU50"/>
    <mergeCell ref="BV50:CB50"/>
    <mergeCell ref="Y50:AE50"/>
    <mergeCell ref="AF50:AL50"/>
    <mergeCell ref="AM50:AS50"/>
    <mergeCell ref="AT50:AZ50"/>
    <mergeCell ref="BA50:BG50"/>
    <mergeCell ref="BO73:BU73"/>
    <mergeCell ref="BV73:CB73"/>
    <mergeCell ref="BV72:CB72"/>
    <mergeCell ref="BA72:BG72"/>
    <mergeCell ref="BH56:BN56"/>
    <mergeCell ref="BO57:BU57"/>
    <mergeCell ref="BV57:CB57"/>
    <mergeCell ref="BV62:CB62"/>
    <mergeCell ref="BA63:BG63"/>
    <mergeCell ref="BH63:BN63"/>
    <mergeCell ref="Y73:AE73"/>
    <mergeCell ref="AF73:AL73"/>
    <mergeCell ref="AM73:AS73"/>
    <mergeCell ref="AT73:AZ73"/>
    <mergeCell ref="A73:E73"/>
    <mergeCell ref="G73:L73"/>
    <mergeCell ref="M73:R73"/>
    <mergeCell ref="S73:X73"/>
    <mergeCell ref="Y72:AE72"/>
    <mergeCell ref="AF72:AL72"/>
    <mergeCell ref="AM72:AS72"/>
    <mergeCell ref="AT72:AZ72"/>
    <mergeCell ref="A72:E72"/>
    <mergeCell ref="G72:L72"/>
    <mergeCell ref="M72:R72"/>
    <mergeCell ref="S72:X72"/>
    <mergeCell ref="BO72:BU72"/>
    <mergeCell ref="BH72:BN72"/>
    <mergeCell ref="BO58:BU58"/>
    <mergeCell ref="BH58:BN58"/>
    <mergeCell ref="BO59:BU59"/>
    <mergeCell ref="BH59:BN59"/>
    <mergeCell ref="BO60:BU60"/>
    <mergeCell ref="BO64:BU64"/>
    <mergeCell ref="BO66:BU66"/>
    <mergeCell ref="BO68:BU68"/>
    <mergeCell ref="A57:E57"/>
    <mergeCell ref="G57:L57"/>
    <mergeCell ref="M57:R57"/>
    <mergeCell ref="S57:X57"/>
    <mergeCell ref="AT57:AZ57"/>
    <mergeCell ref="BA57:BG57"/>
    <mergeCell ref="Y57:AE57"/>
    <mergeCell ref="AF57:AL57"/>
    <mergeCell ref="AM57:AS57"/>
    <mergeCell ref="BV56:CB56"/>
    <mergeCell ref="Y56:AE56"/>
    <mergeCell ref="AF56:AL56"/>
    <mergeCell ref="AM56:AS56"/>
    <mergeCell ref="AT56:AZ56"/>
    <mergeCell ref="BA56:BG56"/>
    <mergeCell ref="BH57:BN57"/>
    <mergeCell ref="AT49:AZ49"/>
    <mergeCell ref="BA49:BG49"/>
    <mergeCell ref="BH49:BN49"/>
    <mergeCell ref="A56:E56"/>
    <mergeCell ref="G56:L56"/>
    <mergeCell ref="M56:R56"/>
    <mergeCell ref="S56:X56"/>
    <mergeCell ref="BA53:BG53"/>
    <mergeCell ref="BH53:BN53"/>
    <mergeCell ref="BA51:BG51"/>
    <mergeCell ref="A49:E49"/>
    <mergeCell ref="G49:L49"/>
    <mergeCell ref="M49:R49"/>
    <mergeCell ref="S49:X49"/>
    <mergeCell ref="BV49:CB49"/>
    <mergeCell ref="AT48:AZ48"/>
    <mergeCell ref="BA48:BG48"/>
    <mergeCell ref="BH48:BN48"/>
    <mergeCell ref="BO48:BU48"/>
    <mergeCell ref="BV48:CB48"/>
    <mergeCell ref="Y49:AE49"/>
    <mergeCell ref="AT46:AZ46"/>
    <mergeCell ref="BA46:BG46"/>
    <mergeCell ref="BH46:BN46"/>
    <mergeCell ref="AF49:AL49"/>
    <mergeCell ref="AM49:AS49"/>
    <mergeCell ref="Y47:AE47"/>
    <mergeCell ref="AF47:AL47"/>
    <mergeCell ref="AM47:AS47"/>
    <mergeCell ref="AT47:AZ47"/>
    <mergeCell ref="BV46:CB46"/>
    <mergeCell ref="A48:E48"/>
    <mergeCell ref="G48:L48"/>
    <mergeCell ref="M48:R48"/>
    <mergeCell ref="S48:X48"/>
    <mergeCell ref="Y48:AE48"/>
    <mergeCell ref="A47:E47"/>
    <mergeCell ref="G47:L47"/>
    <mergeCell ref="M47:R47"/>
    <mergeCell ref="S47:X47"/>
    <mergeCell ref="BV45:CB45"/>
    <mergeCell ref="BO45:BU45"/>
    <mergeCell ref="A46:E46"/>
    <mergeCell ref="G46:L46"/>
    <mergeCell ref="M46:R46"/>
    <mergeCell ref="S46:X46"/>
    <mergeCell ref="Y46:AE46"/>
    <mergeCell ref="AT45:AZ45"/>
    <mergeCell ref="BA45:BG45"/>
    <mergeCell ref="BH45:BN45"/>
    <mergeCell ref="BH44:BN44"/>
    <mergeCell ref="BO44:BU44"/>
    <mergeCell ref="BV44:CB44"/>
    <mergeCell ref="A45:E45"/>
    <mergeCell ref="G45:L45"/>
    <mergeCell ref="M45:R45"/>
    <mergeCell ref="S45:X45"/>
    <mergeCell ref="Y45:AE45"/>
    <mergeCell ref="AF45:AL45"/>
    <mergeCell ref="AM45:AS45"/>
    <mergeCell ref="AF43:AL43"/>
    <mergeCell ref="AM43:AS43"/>
    <mergeCell ref="BV43:CB43"/>
    <mergeCell ref="A44:E44"/>
    <mergeCell ref="G44:L44"/>
    <mergeCell ref="M44:R44"/>
    <mergeCell ref="S44:X44"/>
    <mergeCell ref="Y44:AE44"/>
    <mergeCell ref="AF44:AL44"/>
    <mergeCell ref="AM44:AS44"/>
    <mergeCell ref="AT41:AZ41"/>
    <mergeCell ref="BA41:BG41"/>
    <mergeCell ref="BH42:BN42"/>
    <mergeCell ref="BO42:BU42"/>
    <mergeCell ref="BV42:CB42"/>
    <mergeCell ref="A43:E43"/>
    <mergeCell ref="G43:L43"/>
    <mergeCell ref="M43:R43"/>
    <mergeCell ref="S43:X43"/>
    <mergeCell ref="Y43:AE43"/>
    <mergeCell ref="G41:L41"/>
    <mergeCell ref="M41:R41"/>
    <mergeCell ref="S41:X41"/>
    <mergeCell ref="Y41:AE41"/>
    <mergeCell ref="AF41:AL41"/>
    <mergeCell ref="AM41:AS41"/>
    <mergeCell ref="BO25:BU25"/>
    <mergeCell ref="AF26:AL26"/>
    <mergeCell ref="AM26:AS26"/>
    <mergeCell ref="AT26:AZ26"/>
    <mergeCell ref="BA26:BG26"/>
    <mergeCell ref="BV26:CB26"/>
    <mergeCell ref="BV25:CB25"/>
    <mergeCell ref="A26:E26"/>
    <mergeCell ref="G26:L26"/>
    <mergeCell ref="M26:R26"/>
    <mergeCell ref="S26:X26"/>
    <mergeCell ref="Y26:AE26"/>
    <mergeCell ref="BH26:BN26"/>
    <mergeCell ref="BO26:BU26"/>
    <mergeCell ref="BA25:BG25"/>
    <mergeCell ref="BH25:BN25"/>
    <mergeCell ref="BV24:CB24"/>
    <mergeCell ref="A25:E25"/>
    <mergeCell ref="G25:L25"/>
    <mergeCell ref="M25:R25"/>
    <mergeCell ref="S25:X25"/>
    <mergeCell ref="Y25:AE25"/>
    <mergeCell ref="AF25:AL25"/>
    <mergeCell ref="AM25:AS25"/>
    <mergeCell ref="AT25:AZ25"/>
    <mergeCell ref="AF24:AL24"/>
    <mergeCell ref="BO24:BU24"/>
    <mergeCell ref="BA23:BG23"/>
    <mergeCell ref="BH23:BN23"/>
    <mergeCell ref="BO23:BU23"/>
    <mergeCell ref="AM24:AS24"/>
    <mergeCell ref="AT24:AZ24"/>
    <mergeCell ref="BA24:BG24"/>
    <mergeCell ref="BH24:BN24"/>
    <mergeCell ref="AF23:AL23"/>
    <mergeCell ref="AM23:AS23"/>
    <mergeCell ref="AT23:AZ23"/>
    <mergeCell ref="AF22:AL22"/>
    <mergeCell ref="BV23:CB23"/>
    <mergeCell ref="A24:E24"/>
    <mergeCell ref="G24:L24"/>
    <mergeCell ref="M24:R24"/>
    <mergeCell ref="S24:X24"/>
    <mergeCell ref="Y24:AE24"/>
    <mergeCell ref="AM22:AS22"/>
    <mergeCell ref="AT22:AZ22"/>
    <mergeCell ref="BA22:BG22"/>
    <mergeCell ref="BH22:BN22"/>
    <mergeCell ref="BV22:CB22"/>
    <mergeCell ref="A23:E23"/>
    <mergeCell ref="G23:L23"/>
    <mergeCell ref="M23:R23"/>
    <mergeCell ref="S23:X23"/>
    <mergeCell ref="Y23:AE23"/>
    <mergeCell ref="BV21:CB21"/>
    <mergeCell ref="A22:E22"/>
    <mergeCell ref="G22:L22"/>
    <mergeCell ref="M22:R22"/>
    <mergeCell ref="S22:X22"/>
    <mergeCell ref="Y22:AE22"/>
    <mergeCell ref="BO22:BU22"/>
    <mergeCell ref="BA21:BG21"/>
    <mergeCell ref="BH21:BN21"/>
    <mergeCell ref="BO21:BU21"/>
    <mergeCell ref="BV20:CB20"/>
    <mergeCell ref="A21:E21"/>
    <mergeCell ref="G21:L21"/>
    <mergeCell ref="M21:R21"/>
    <mergeCell ref="S21:X21"/>
    <mergeCell ref="Y21:AE21"/>
    <mergeCell ref="AF21:AL21"/>
    <mergeCell ref="AM21:AS21"/>
    <mergeCell ref="AT21:AZ21"/>
    <mergeCell ref="AF20:AL20"/>
    <mergeCell ref="BO20:BU20"/>
    <mergeCell ref="BA19:BG19"/>
    <mergeCell ref="BH19:BN19"/>
    <mergeCell ref="BO19:BU19"/>
    <mergeCell ref="AM20:AS20"/>
    <mergeCell ref="AT20:AZ20"/>
    <mergeCell ref="BA20:BG20"/>
    <mergeCell ref="BH20:BN20"/>
    <mergeCell ref="AF19:AL19"/>
    <mergeCell ref="AM19:AS19"/>
    <mergeCell ref="AT19:AZ19"/>
    <mergeCell ref="AF18:AL18"/>
    <mergeCell ref="BV19:CB19"/>
    <mergeCell ref="A20:E20"/>
    <mergeCell ref="G20:L20"/>
    <mergeCell ref="M20:R20"/>
    <mergeCell ref="S20:X20"/>
    <mergeCell ref="Y20:AE20"/>
    <mergeCell ref="AM18:AS18"/>
    <mergeCell ref="AT18:AZ18"/>
    <mergeCell ref="BA18:BG18"/>
    <mergeCell ref="BH18:BN18"/>
    <mergeCell ref="BV18:CB18"/>
    <mergeCell ref="A19:E19"/>
    <mergeCell ref="G19:L19"/>
    <mergeCell ref="M19:R19"/>
    <mergeCell ref="S19:X19"/>
    <mergeCell ref="Y19:AE19"/>
    <mergeCell ref="BV17:CB17"/>
    <mergeCell ref="A18:E18"/>
    <mergeCell ref="G18:L18"/>
    <mergeCell ref="M18:R18"/>
    <mergeCell ref="S18:X18"/>
    <mergeCell ref="Y18:AE18"/>
    <mergeCell ref="BO18:BU18"/>
    <mergeCell ref="BA17:BG17"/>
    <mergeCell ref="BH17:BN17"/>
    <mergeCell ref="BO17:BU17"/>
    <mergeCell ref="BV16:CB16"/>
    <mergeCell ref="A17:E17"/>
    <mergeCell ref="G17:L17"/>
    <mergeCell ref="M17:R17"/>
    <mergeCell ref="S17:X17"/>
    <mergeCell ref="Y17:AE17"/>
    <mergeCell ref="AF17:AL17"/>
    <mergeCell ref="AM17:AS17"/>
    <mergeCell ref="AT17:AZ17"/>
    <mergeCell ref="AF16:AL16"/>
    <mergeCell ref="BO16:BU16"/>
    <mergeCell ref="BA15:BG15"/>
    <mergeCell ref="BH15:BN15"/>
    <mergeCell ref="BO15:BU15"/>
    <mergeCell ref="AM16:AS16"/>
    <mergeCell ref="AT16:AZ16"/>
    <mergeCell ref="BA16:BG16"/>
    <mergeCell ref="BH16:BN16"/>
    <mergeCell ref="AF15:AL15"/>
    <mergeCell ref="AM15:AS15"/>
    <mergeCell ref="AT15:AZ15"/>
    <mergeCell ref="AF14:AL14"/>
    <mergeCell ref="BV15:CB15"/>
    <mergeCell ref="A16:E16"/>
    <mergeCell ref="G16:L16"/>
    <mergeCell ref="M16:R16"/>
    <mergeCell ref="S16:X16"/>
    <mergeCell ref="Y16:AE16"/>
    <mergeCell ref="AM14:AS14"/>
    <mergeCell ref="AT14:AZ14"/>
    <mergeCell ref="BA14:BG14"/>
    <mergeCell ref="BH14:BN14"/>
    <mergeCell ref="BV14:CB14"/>
    <mergeCell ref="A15:E15"/>
    <mergeCell ref="G15:L15"/>
    <mergeCell ref="M15:R15"/>
    <mergeCell ref="S15:X15"/>
    <mergeCell ref="Y15:AE15"/>
    <mergeCell ref="BV13:CB13"/>
    <mergeCell ref="A14:E14"/>
    <mergeCell ref="G14:L14"/>
    <mergeCell ref="M14:R14"/>
    <mergeCell ref="S14:X14"/>
    <mergeCell ref="Y14:AE14"/>
    <mergeCell ref="BO14:BU14"/>
    <mergeCell ref="BA13:BG13"/>
    <mergeCell ref="BH13:BN13"/>
    <mergeCell ref="BO13:BU13"/>
    <mergeCell ref="BV12:CB12"/>
    <mergeCell ref="A13:E13"/>
    <mergeCell ref="G13:L13"/>
    <mergeCell ref="M13:R13"/>
    <mergeCell ref="S13:X13"/>
    <mergeCell ref="Y13:AE13"/>
    <mergeCell ref="AF13:AL13"/>
    <mergeCell ref="AM13:AS13"/>
    <mergeCell ref="AT13:AZ13"/>
    <mergeCell ref="AF12:AL12"/>
    <mergeCell ref="BO12:BU12"/>
    <mergeCell ref="A12:E12"/>
    <mergeCell ref="G12:L12"/>
    <mergeCell ref="M12:R12"/>
    <mergeCell ref="S12:X12"/>
    <mergeCell ref="Y12:AE12"/>
    <mergeCell ref="AM12:AS12"/>
    <mergeCell ref="AT12:AZ12"/>
    <mergeCell ref="BA12:BG12"/>
    <mergeCell ref="BH12:BN12"/>
    <mergeCell ref="CC3:CC5"/>
    <mergeCell ref="A11:E11"/>
    <mergeCell ref="G11:L11"/>
    <mergeCell ref="M11:R11"/>
    <mergeCell ref="S11:X11"/>
    <mergeCell ref="Y11:AE11"/>
    <mergeCell ref="AF11:AL11"/>
    <mergeCell ref="AM11:AS11"/>
    <mergeCell ref="AT11:AZ11"/>
    <mergeCell ref="A6:E6"/>
    <mergeCell ref="G87:CB87"/>
    <mergeCell ref="G88:CB88"/>
    <mergeCell ref="BT89:BY89"/>
    <mergeCell ref="G89:BP89"/>
    <mergeCell ref="H83:CB83"/>
    <mergeCell ref="H84:CB84"/>
    <mergeCell ref="K85:CB85"/>
    <mergeCell ref="K86:CB86"/>
    <mergeCell ref="A5:E5"/>
    <mergeCell ref="A4:E4"/>
    <mergeCell ref="A3:E3"/>
    <mergeCell ref="BO41:BU41"/>
    <mergeCell ref="Y3:AE3"/>
    <mergeCell ref="AM29:AS29"/>
    <mergeCell ref="AT29:AZ29"/>
    <mergeCell ref="BA29:BG29"/>
    <mergeCell ref="AM8:AS8"/>
    <mergeCell ref="AT8:AZ8"/>
    <mergeCell ref="BV41:CB41"/>
    <mergeCell ref="A42:E42"/>
    <mergeCell ref="G42:L42"/>
    <mergeCell ref="M42:R42"/>
    <mergeCell ref="S42:X42"/>
    <mergeCell ref="Y42:AE42"/>
    <mergeCell ref="AT42:AZ42"/>
    <mergeCell ref="BA42:BG42"/>
    <mergeCell ref="BH41:BN41"/>
    <mergeCell ref="A41:E41"/>
    <mergeCell ref="BA11:BG11"/>
    <mergeCell ref="BH8:BN8"/>
    <mergeCell ref="BA8:BG8"/>
    <mergeCell ref="AF6:AL6"/>
    <mergeCell ref="AM6:AS6"/>
    <mergeCell ref="AT6:AZ6"/>
    <mergeCell ref="Y4:AE4"/>
    <mergeCell ref="Y5:AE5"/>
    <mergeCell ref="Y6:AE6"/>
    <mergeCell ref="BO8:BU8"/>
    <mergeCell ref="BV8:CB8"/>
    <mergeCell ref="A29:E29"/>
    <mergeCell ref="G29:L29"/>
    <mergeCell ref="M29:R29"/>
    <mergeCell ref="S29:X29"/>
    <mergeCell ref="Y29:AE29"/>
    <mergeCell ref="A9:E9"/>
    <mergeCell ref="G9:L9"/>
    <mergeCell ref="M9:R9"/>
    <mergeCell ref="A10:E10"/>
    <mergeCell ref="G10:L10"/>
    <mergeCell ref="M10:R10"/>
    <mergeCell ref="S28:X28"/>
    <mergeCell ref="Y28:AE28"/>
    <mergeCell ref="A27:E27"/>
    <mergeCell ref="G27:L27"/>
    <mergeCell ref="M27:R27"/>
    <mergeCell ref="A28:E28"/>
    <mergeCell ref="G28:L28"/>
    <mergeCell ref="M28:R28"/>
    <mergeCell ref="S27:X27"/>
    <mergeCell ref="Y27:AE27"/>
    <mergeCell ref="G6:L6"/>
    <mergeCell ref="BA6:BG6"/>
    <mergeCell ref="S9:X9"/>
    <mergeCell ref="Y9:AE9"/>
    <mergeCell ref="S10:X10"/>
    <mergeCell ref="Y10:AE10"/>
    <mergeCell ref="M6:R6"/>
    <mergeCell ref="S6:X6"/>
    <mergeCell ref="A8:E8"/>
    <mergeCell ref="G8:L8"/>
    <mergeCell ref="M8:R8"/>
    <mergeCell ref="S8:X8"/>
    <mergeCell ref="Y8:AE8"/>
    <mergeCell ref="AF8:AL8"/>
    <mergeCell ref="AF9:AL9"/>
    <mergeCell ref="AM9:AS9"/>
    <mergeCell ref="AT9:AZ9"/>
    <mergeCell ref="BA9:BG9"/>
    <mergeCell ref="BO6:BU6"/>
    <mergeCell ref="BV6:CB6"/>
    <mergeCell ref="AT27:AZ27"/>
    <mergeCell ref="BA27:BG27"/>
    <mergeCell ref="BH27:BN27"/>
    <mergeCell ref="BO27:BU27"/>
    <mergeCell ref="BH6:BN6"/>
    <mergeCell ref="AF10:AL10"/>
    <mergeCell ref="AM10:AS10"/>
    <mergeCell ref="AT10:AZ10"/>
    <mergeCell ref="BA10:BG10"/>
    <mergeCell ref="BH10:BN10"/>
    <mergeCell ref="BO9:BU9"/>
    <mergeCell ref="BV9:CB9"/>
    <mergeCell ref="BV10:CB10"/>
    <mergeCell ref="BH11:BN11"/>
    <mergeCell ref="BO11:BU11"/>
    <mergeCell ref="BV11:CB11"/>
    <mergeCell ref="BO10:BU10"/>
    <mergeCell ref="BH9:BN9"/>
    <mergeCell ref="BV27:CB27"/>
    <mergeCell ref="AF28:AL28"/>
    <mergeCell ref="AM28:AS28"/>
    <mergeCell ref="AT28:AZ28"/>
    <mergeCell ref="BA28:BG28"/>
    <mergeCell ref="BH28:BN28"/>
    <mergeCell ref="BO28:BU28"/>
    <mergeCell ref="BV28:CB28"/>
    <mergeCell ref="AF27:AL27"/>
    <mergeCell ref="AM27:AS27"/>
    <mergeCell ref="BO3:CB3"/>
    <mergeCell ref="BO4:CB4"/>
    <mergeCell ref="BO5:CB5"/>
    <mergeCell ref="BA3:BN3"/>
    <mergeCell ref="BA4:BN4"/>
    <mergeCell ref="BA5:BN5"/>
    <mergeCell ref="A7:E7"/>
    <mergeCell ref="G7:L7"/>
    <mergeCell ref="M7:R7"/>
    <mergeCell ref="BO7:BU7"/>
    <mergeCell ref="S7:X7"/>
    <mergeCell ref="Y7:AE7"/>
    <mergeCell ref="AF7:AL7"/>
    <mergeCell ref="AM7:AS7"/>
    <mergeCell ref="BV7:CB7"/>
    <mergeCell ref="G3:X3"/>
    <mergeCell ref="G4:X4"/>
    <mergeCell ref="G5:X5"/>
    <mergeCell ref="AF3:AZ3"/>
    <mergeCell ref="AF4:AZ4"/>
    <mergeCell ref="AF5:AZ5"/>
    <mergeCell ref="AT7:AZ7"/>
    <mergeCell ref="BA7:BG7"/>
    <mergeCell ref="BH7:BN7"/>
    <mergeCell ref="BV29:CB29"/>
    <mergeCell ref="A30:E30"/>
    <mergeCell ref="G30:L30"/>
    <mergeCell ref="M30:R30"/>
    <mergeCell ref="S30:X30"/>
    <mergeCell ref="Y30:AE30"/>
    <mergeCell ref="AF30:AL30"/>
    <mergeCell ref="AM30:AS30"/>
    <mergeCell ref="AF29:AL29"/>
    <mergeCell ref="AT30:AZ30"/>
    <mergeCell ref="BA30:BG30"/>
    <mergeCell ref="BH30:BN30"/>
    <mergeCell ref="BO30:BU30"/>
    <mergeCell ref="BH29:BN29"/>
    <mergeCell ref="BO29:BU29"/>
    <mergeCell ref="BV30:CB30"/>
    <mergeCell ref="A31:E31"/>
    <mergeCell ref="G31:L31"/>
    <mergeCell ref="M31:R31"/>
    <mergeCell ref="S31:X31"/>
    <mergeCell ref="Y31:AE31"/>
    <mergeCell ref="AF31:AL31"/>
    <mergeCell ref="AM31:AS31"/>
    <mergeCell ref="AT31:AZ31"/>
    <mergeCell ref="BA31:BG31"/>
    <mergeCell ref="BV31:CB31"/>
    <mergeCell ref="A32:E32"/>
    <mergeCell ref="G32:L32"/>
    <mergeCell ref="M32:R32"/>
    <mergeCell ref="S32:X32"/>
    <mergeCell ref="Y32:AE32"/>
    <mergeCell ref="AF32:AL32"/>
    <mergeCell ref="AM32:AS32"/>
    <mergeCell ref="AT32:AZ32"/>
    <mergeCell ref="BA32:BG32"/>
    <mergeCell ref="BH32:BN32"/>
    <mergeCell ref="BO32:BU32"/>
    <mergeCell ref="BH31:BN31"/>
    <mergeCell ref="BO31:BU31"/>
    <mergeCell ref="BV32:CB32"/>
    <mergeCell ref="A33:E33"/>
    <mergeCell ref="G33:L33"/>
    <mergeCell ref="M33:R33"/>
    <mergeCell ref="S33:X33"/>
    <mergeCell ref="Y33:AE33"/>
    <mergeCell ref="AF33:AL33"/>
    <mergeCell ref="AM33:AS33"/>
    <mergeCell ref="AT33:AZ33"/>
    <mergeCell ref="BA33:BG33"/>
    <mergeCell ref="BV33:CB33"/>
    <mergeCell ref="A34:E34"/>
    <mergeCell ref="G34:L34"/>
    <mergeCell ref="M34:R34"/>
    <mergeCell ref="S34:X34"/>
    <mergeCell ref="Y34:AE34"/>
    <mergeCell ref="AF34:AL34"/>
    <mergeCell ref="AM34:AS34"/>
    <mergeCell ref="AT35:AZ35"/>
    <mergeCell ref="AT34:AZ34"/>
    <mergeCell ref="BA34:BG34"/>
    <mergeCell ref="BH34:BN34"/>
    <mergeCell ref="BO34:BU34"/>
    <mergeCell ref="BH33:BN33"/>
    <mergeCell ref="BO33:BU33"/>
    <mergeCell ref="BO36:BU36"/>
    <mergeCell ref="BV34:CB34"/>
    <mergeCell ref="A35:E35"/>
    <mergeCell ref="G35:L35"/>
    <mergeCell ref="M35:R35"/>
    <mergeCell ref="S35:X35"/>
    <mergeCell ref="Y35:AE35"/>
    <mergeCell ref="AF35:AL35"/>
    <mergeCell ref="AM35:AS35"/>
    <mergeCell ref="BV35:CB35"/>
    <mergeCell ref="AT39:AZ39"/>
    <mergeCell ref="BA39:BG39"/>
    <mergeCell ref="BA35:BG35"/>
    <mergeCell ref="BH35:BN35"/>
    <mergeCell ref="BO35:BU35"/>
    <mergeCell ref="BA37:BG37"/>
    <mergeCell ref="BH37:BN37"/>
    <mergeCell ref="BO37:BU37"/>
    <mergeCell ref="BA36:BG36"/>
    <mergeCell ref="BH36:BN36"/>
    <mergeCell ref="G39:L39"/>
    <mergeCell ref="M39:R39"/>
    <mergeCell ref="S39:X39"/>
    <mergeCell ref="Y39:AE39"/>
    <mergeCell ref="AF39:AL39"/>
    <mergeCell ref="AM39:AS39"/>
    <mergeCell ref="BH39:BN39"/>
    <mergeCell ref="BO39:BU39"/>
    <mergeCell ref="BV39:CB39"/>
    <mergeCell ref="A40:E40"/>
    <mergeCell ref="AT40:AZ40"/>
    <mergeCell ref="BA40:BG40"/>
    <mergeCell ref="BH40:BN40"/>
    <mergeCell ref="BO40:BU40"/>
    <mergeCell ref="BV40:CB40"/>
    <mergeCell ref="A39:E39"/>
    <mergeCell ref="A74:E74"/>
    <mergeCell ref="G40:L40"/>
    <mergeCell ref="G74:L74"/>
    <mergeCell ref="AM40:AS40"/>
    <mergeCell ref="M40:R40"/>
    <mergeCell ref="S40:X40"/>
    <mergeCell ref="Y74:AE74"/>
    <mergeCell ref="AF74:AL74"/>
    <mergeCell ref="AM74:AS74"/>
    <mergeCell ref="AM48:AS48"/>
    <mergeCell ref="A80:E80"/>
    <mergeCell ref="G80:L80"/>
    <mergeCell ref="AF42:AL42"/>
    <mergeCell ref="AM42:AS42"/>
    <mergeCell ref="Y80:AE80"/>
    <mergeCell ref="AF80:AL80"/>
    <mergeCell ref="M74:R74"/>
    <mergeCell ref="S74:X74"/>
    <mergeCell ref="AF46:AL46"/>
    <mergeCell ref="AF48:AL48"/>
    <mergeCell ref="BO74:BU74"/>
    <mergeCell ref="AT43:AZ43"/>
    <mergeCell ref="BA43:BG43"/>
    <mergeCell ref="AT44:AZ44"/>
    <mergeCell ref="BA44:BG44"/>
    <mergeCell ref="BH43:BN43"/>
    <mergeCell ref="BO43:BU43"/>
    <mergeCell ref="BO46:BU46"/>
    <mergeCell ref="BO49:BU49"/>
    <mergeCell ref="BO56:BU56"/>
    <mergeCell ref="BV80:CB80"/>
    <mergeCell ref="BV74:CB74"/>
    <mergeCell ref="A36:E36"/>
    <mergeCell ref="A37:E37"/>
    <mergeCell ref="AM80:AS80"/>
    <mergeCell ref="M80:R80"/>
    <mergeCell ref="S80:X80"/>
    <mergeCell ref="Y40:AE40"/>
    <mergeCell ref="AF40:AL40"/>
    <mergeCell ref="AM46:AS46"/>
    <mergeCell ref="BA81:BG81"/>
    <mergeCell ref="BH81:BN81"/>
    <mergeCell ref="BO81:BU81"/>
    <mergeCell ref="AM38:AS38"/>
    <mergeCell ref="AT38:AZ38"/>
    <mergeCell ref="BA38:BG38"/>
    <mergeCell ref="BH38:BN38"/>
    <mergeCell ref="AT74:AZ74"/>
    <mergeCell ref="BA74:BG74"/>
    <mergeCell ref="BH74:BN74"/>
    <mergeCell ref="BV81:CB81"/>
    <mergeCell ref="A38:E38"/>
    <mergeCell ref="AT80:AZ80"/>
    <mergeCell ref="BA80:BG80"/>
    <mergeCell ref="BH80:BN80"/>
    <mergeCell ref="BO80:BU80"/>
    <mergeCell ref="BO38:BU38"/>
    <mergeCell ref="BV38:CB38"/>
    <mergeCell ref="Y38:AE38"/>
    <mergeCell ref="AF38:AL38"/>
    <mergeCell ref="S36:X36"/>
    <mergeCell ref="M37:R37"/>
    <mergeCell ref="S37:X37"/>
    <mergeCell ref="M38:R38"/>
    <mergeCell ref="S38:X38"/>
    <mergeCell ref="G36:L36"/>
    <mergeCell ref="G37:L37"/>
    <mergeCell ref="G38:L38"/>
    <mergeCell ref="M36:R36"/>
    <mergeCell ref="BV36:CB36"/>
    <mergeCell ref="Y37:AE37"/>
    <mergeCell ref="AF37:AL37"/>
    <mergeCell ref="AM37:AS37"/>
    <mergeCell ref="AT37:AZ37"/>
    <mergeCell ref="Y36:AE36"/>
    <mergeCell ref="AF36:AL36"/>
    <mergeCell ref="AM36:AS36"/>
    <mergeCell ref="AT36:AZ36"/>
    <mergeCell ref="BV37:CB37"/>
  </mergeCells>
  <printOptions/>
  <pageMargins left="0.3937007874015748" right="0.1968503937007874" top="0.5905511811023623" bottom="0.1968503937007874" header="0.2755905511811024" footer="0.2755905511811024"/>
  <pageSetup horizontalDpi="600" verticalDpi="600" orientation="landscape" paperSize="9" scale="83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2" max="80" man="1"/>
    <brk id="48" max="80" man="1"/>
    <brk id="76" max="8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9"/>
  <sheetViews>
    <sheetView view="pageBreakPreview" zoomScaleNormal="94" zoomScaleSheetLayoutView="100" zoomScalePageLayoutView="0" workbookViewId="0" topLeftCell="A1">
      <selection activeCell="T7" sqref="T7:CU7"/>
    </sheetView>
  </sheetViews>
  <sheetFormatPr defaultColWidth="1.37890625" defaultRowHeight="12.75"/>
  <cols>
    <col min="1" max="35" width="1.37890625" style="1" customWidth="1"/>
    <col min="36" max="36" width="12.375" style="1" customWidth="1"/>
    <col min="37" max="53" width="1.37890625" style="1" customWidth="1"/>
    <col min="54" max="54" width="0.2421875" style="1" customWidth="1"/>
    <col min="55" max="55" width="1.37890625" style="1" hidden="1" customWidth="1"/>
    <col min="56" max="16384" width="1.37890625" style="1" customWidth="1"/>
  </cols>
  <sheetData>
    <row r="1" s="14" customFormat="1" ht="11.25">
      <c r="CU1" s="15" t="s">
        <v>63</v>
      </c>
    </row>
    <row r="2" ht="15">
      <c r="A2" s="3" t="s">
        <v>64</v>
      </c>
    </row>
    <row r="3" spans="5:99" ht="15">
      <c r="E3" s="31" t="s">
        <v>30</v>
      </c>
      <c r="Z3" s="6"/>
      <c r="AA3" s="48">
        <v>69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</row>
    <row r="4" spans="5:99" s="5" customFormat="1" ht="10.5">
      <c r="E4" s="8"/>
      <c r="AA4" s="50" t="s">
        <v>33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</row>
    <row r="5" spans="5:99" ht="15">
      <c r="E5" s="31" t="s">
        <v>31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</row>
    <row r="6" spans="5:99" s="5" customFormat="1" ht="10.5">
      <c r="E6" s="8"/>
      <c r="AD6" s="50" t="s">
        <v>33</v>
      </c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</row>
    <row r="7" spans="5:99" ht="15">
      <c r="E7" s="31" t="s">
        <v>32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20:99" s="5" customFormat="1" ht="10.5">
      <c r="T8" s="50" t="s">
        <v>33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20:97" ht="15"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3" t="s">
        <v>35</v>
      </c>
      <c r="CM9" s="55"/>
      <c r="CN9" s="55"/>
      <c r="CO9" s="55"/>
      <c r="CP9" s="55"/>
      <c r="CQ9" s="55"/>
      <c r="CR9" s="55"/>
      <c r="CS9" s="3" t="s">
        <v>34</v>
      </c>
    </row>
    <row r="10" ht="5.25" customHeight="1"/>
    <row r="11" ht="15">
      <c r="A11" s="3" t="s">
        <v>65</v>
      </c>
    </row>
    <row r="12" ht="5.25" customHeight="1"/>
    <row r="13" spans="1:80" ht="15">
      <c r="A13" s="3" t="s">
        <v>66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</row>
    <row r="14" spans="19:80" s="5" customFormat="1" ht="10.5">
      <c r="S14" s="71" t="s">
        <v>2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N14" s="71" t="s">
        <v>3</v>
      </c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H14" s="71" t="s">
        <v>4</v>
      </c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</row>
    <row r="15" spans="1:80" ht="37.5" customHeight="1">
      <c r="A15" s="3" t="s">
        <v>82</v>
      </c>
      <c r="S15" s="131" t="s">
        <v>229</v>
      </c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H15" s="132" t="s">
        <v>230</v>
      </c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</row>
    <row r="16" spans="19:80" s="5" customFormat="1" ht="10.5">
      <c r="S16" s="71" t="s">
        <v>2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N16" s="71" t="s">
        <v>3</v>
      </c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H16" s="71" t="s">
        <v>4</v>
      </c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</row>
    <row r="17" spans="19:80" ht="37.5" customHeight="1">
      <c r="S17" s="131" t="s">
        <v>231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H17" s="132" t="s">
        <v>232</v>
      </c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</row>
    <row r="18" spans="19:80" s="5" customFormat="1" ht="10.5">
      <c r="S18" s="71" t="s">
        <v>2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N18" s="71" t="s">
        <v>3</v>
      </c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H18" s="71" t="s">
        <v>4</v>
      </c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9:80" ht="62.25" customHeight="1">
      <c r="S19" s="131" t="s">
        <v>233</v>
      </c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H19" s="132" t="s">
        <v>234</v>
      </c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</row>
    <row r="20" spans="19:80" s="5" customFormat="1" ht="10.5">
      <c r="S20" s="71" t="s">
        <v>2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N20" s="71" t="s">
        <v>3</v>
      </c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H20" s="71" t="s">
        <v>4</v>
      </c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</row>
    <row r="21" spans="19:80" s="5" customFormat="1" ht="37.5" customHeight="1">
      <c r="S21" s="131" t="s">
        <v>235</v>
      </c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1"/>
      <c r="BH21" s="133" t="s">
        <v>236</v>
      </c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</row>
    <row r="22" spans="19:80" s="5" customFormat="1" ht="10.5">
      <c r="S22" s="71" t="s">
        <v>2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N22" s="71" t="s">
        <v>3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H22" s="71" t="s">
        <v>4</v>
      </c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</row>
    <row r="23" spans="19:80" s="5" customFormat="1" ht="26.25" customHeight="1">
      <c r="S23" s="131" t="s">
        <v>237</v>
      </c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1"/>
      <c r="BH23" s="132" t="s">
        <v>238</v>
      </c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</row>
    <row r="24" spans="19:80" s="5" customFormat="1" ht="10.5">
      <c r="S24" s="71" t="s">
        <v>2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N24" s="71" t="s">
        <v>3</v>
      </c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H24" s="71" t="s">
        <v>4</v>
      </c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</row>
    <row r="25" spans="19:80" s="5" customFormat="1" ht="35.25" customHeight="1">
      <c r="S25" s="131" t="s">
        <v>239</v>
      </c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1"/>
      <c r="BH25" s="132" t="s">
        <v>240</v>
      </c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</row>
    <row r="26" spans="19:80" s="5" customFormat="1" ht="10.5">
      <c r="S26" s="71" t="s">
        <v>2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N26" s="71" t="s">
        <v>3</v>
      </c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H26" s="71" t="s">
        <v>4</v>
      </c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</row>
    <row r="27" spans="19:80" s="5" customFormat="1" ht="27" customHeight="1">
      <c r="S27" s="131" t="s">
        <v>241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1"/>
      <c r="BH27" s="132" t="s">
        <v>242</v>
      </c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</row>
    <row r="28" spans="19:80" s="5" customFormat="1" ht="10.5">
      <c r="S28" s="71" t="s">
        <v>2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N28" s="71" t="s">
        <v>3</v>
      </c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H28" s="71" t="s">
        <v>4</v>
      </c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</row>
    <row r="29" spans="19:80" s="5" customFormat="1" ht="26.25" customHeight="1">
      <c r="S29" s="131" t="s">
        <v>243</v>
      </c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1"/>
      <c r="BH29" s="132" t="s">
        <v>244</v>
      </c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</row>
    <row r="30" spans="19:80" s="5" customFormat="1" ht="10.5">
      <c r="S30" s="71" t="s">
        <v>2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N30" s="71" t="s">
        <v>3</v>
      </c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H30" s="71" t="s">
        <v>4</v>
      </c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="5" customFormat="1" ht="10.5"/>
    <row r="33" spans="5:92" ht="15">
      <c r="E33" s="3" t="s">
        <v>71</v>
      </c>
      <c r="BD33" s="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3" t="s">
        <v>72</v>
      </c>
      <c r="BV33" s="6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3" t="s">
        <v>73</v>
      </c>
    </row>
    <row r="34" ht="15">
      <c r="A34" s="3" t="s">
        <v>74</v>
      </c>
    </row>
    <row r="35" ht="15">
      <c r="A35" s="3" t="s">
        <v>75</v>
      </c>
    </row>
    <row r="37" spans="1:99" ht="15">
      <c r="A37" s="3" t="s">
        <v>1</v>
      </c>
      <c r="AL37" s="6"/>
      <c r="AM37" s="6"/>
      <c r="AN37" s="6"/>
      <c r="AO37" s="6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6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6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</row>
    <row r="38" spans="38:99" s="5" customFormat="1" ht="10.5">
      <c r="AL38" s="9"/>
      <c r="AM38" s="9"/>
      <c r="AN38" s="9"/>
      <c r="AO38" s="9"/>
      <c r="AP38" s="50" t="s">
        <v>2</v>
      </c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9"/>
      <c r="BI38" s="50" t="s">
        <v>3</v>
      </c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CA38" s="71" t="s">
        <v>4</v>
      </c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</row>
    <row r="39" spans="38:99" ht="15">
      <c r="AL39" s="6"/>
      <c r="AM39" s="6"/>
      <c r="AN39" s="6"/>
      <c r="AO39" s="6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6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6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</row>
    <row r="40" spans="38:99" s="5" customFormat="1" ht="10.5">
      <c r="AL40" s="9"/>
      <c r="AM40" s="9"/>
      <c r="AN40" s="9"/>
      <c r="AO40" s="9"/>
      <c r="AP40" s="50" t="s">
        <v>2</v>
      </c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9"/>
      <c r="BI40" s="50" t="s">
        <v>3</v>
      </c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CA40" s="71" t="s">
        <v>4</v>
      </c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</row>
    <row r="41" spans="38:99" ht="15">
      <c r="AL41" s="6"/>
      <c r="AM41" s="6"/>
      <c r="AN41" s="6"/>
      <c r="AO41" s="6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6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6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</row>
    <row r="42" spans="38:99" s="5" customFormat="1" ht="10.5">
      <c r="AL42" s="9"/>
      <c r="AM42" s="9"/>
      <c r="AN42" s="9"/>
      <c r="AO42" s="9"/>
      <c r="AP42" s="50" t="s">
        <v>2</v>
      </c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9"/>
      <c r="BI42" s="50" t="s">
        <v>3</v>
      </c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CA42" s="71" t="s">
        <v>4</v>
      </c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</row>
    <row r="43" s="10" customFormat="1" ht="5.25"/>
    <row r="44" spans="42:70" ht="15">
      <c r="AP44" s="2" t="s">
        <v>67</v>
      </c>
      <c r="AQ44" s="55"/>
      <c r="AR44" s="55"/>
      <c r="AS44" s="3" t="s">
        <v>68</v>
      </c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K44" s="55"/>
      <c r="BL44" s="55"/>
      <c r="BM44" s="55"/>
      <c r="BN44" s="55"/>
      <c r="BO44" s="55"/>
      <c r="BP44" s="55"/>
      <c r="BQ44" s="55"/>
      <c r="BR44" s="3" t="s">
        <v>69</v>
      </c>
    </row>
    <row r="46" spans="1:99" ht="15">
      <c r="A46" s="3" t="s">
        <v>70</v>
      </c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6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</row>
    <row r="47" spans="40:99" s="4" customFormat="1" ht="10.5">
      <c r="AN47" s="71" t="s">
        <v>2</v>
      </c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5"/>
      <c r="BI47" s="50" t="s">
        <v>3</v>
      </c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"/>
      <c r="CA47" s="71" t="s">
        <v>4</v>
      </c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</row>
    <row r="48" spans="40:99" s="10" customFormat="1" ht="5.25"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40:68" ht="15">
      <c r="AN49" s="2" t="s">
        <v>67</v>
      </c>
      <c r="AO49" s="55"/>
      <c r="AP49" s="55"/>
      <c r="AQ49" s="3" t="s">
        <v>68</v>
      </c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I49" s="55"/>
      <c r="BJ49" s="55"/>
      <c r="BK49" s="55"/>
      <c r="BL49" s="55"/>
      <c r="BM49" s="55"/>
      <c r="BN49" s="55"/>
      <c r="BO49" s="55"/>
      <c r="BP49" s="3" t="s">
        <v>69</v>
      </c>
    </row>
  </sheetData>
  <sheetProtection/>
  <mergeCells count="94">
    <mergeCell ref="S29:AL29"/>
    <mergeCell ref="AN29:BF29"/>
    <mergeCell ref="BH29:CB29"/>
    <mergeCell ref="S30:AL30"/>
    <mergeCell ref="AN30:BF30"/>
    <mergeCell ref="BH30:CB30"/>
    <mergeCell ref="S27:AL27"/>
    <mergeCell ref="AN27:BF27"/>
    <mergeCell ref="BH27:CB27"/>
    <mergeCell ref="S28:AL28"/>
    <mergeCell ref="AN28:BF28"/>
    <mergeCell ref="BH28:CB28"/>
    <mergeCell ref="S25:AL25"/>
    <mergeCell ref="AN25:BF25"/>
    <mergeCell ref="BH25:CB25"/>
    <mergeCell ref="S26:AL26"/>
    <mergeCell ref="AN26:BF26"/>
    <mergeCell ref="BH26:CB26"/>
    <mergeCell ref="S23:AL23"/>
    <mergeCell ref="AN23:BF23"/>
    <mergeCell ref="BH23:CB23"/>
    <mergeCell ref="S24:AL24"/>
    <mergeCell ref="AN24:BF24"/>
    <mergeCell ref="BH24:CB24"/>
    <mergeCell ref="S21:AL21"/>
    <mergeCell ref="AN21:BF21"/>
    <mergeCell ref="BH21:CB21"/>
    <mergeCell ref="S22:AL22"/>
    <mergeCell ref="AN22:BF22"/>
    <mergeCell ref="BH22:CB22"/>
    <mergeCell ref="T7:CU7"/>
    <mergeCell ref="T8:CU8"/>
    <mergeCell ref="T9:CI9"/>
    <mergeCell ref="CM9:CR9"/>
    <mergeCell ref="AA3:CU3"/>
    <mergeCell ref="AA4:CU4"/>
    <mergeCell ref="AD5:CU5"/>
    <mergeCell ref="AD6:CU6"/>
    <mergeCell ref="S13:AL13"/>
    <mergeCell ref="AN13:BF13"/>
    <mergeCell ref="BH13:CB13"/>
    <mergeCell ref="S14:AL14"/>
    <mergeCell ref="AN14:BF14"/>
    <mergeCell ref="BH14:CB14"/>
    <mergeCell ref="S15:AL15"/>
    <mergeCell ref="AN15:BF15"/>
    <mergeCell ref="BH15:CB15"/>
    <mergeCell ref="S16:AL16"/>
    <mergeCell ref="AN16:BF16"/>
    <mergeCell ref="BH16:CB16"/>
    <mergeCell ref="S17:AL17"/>
    <mergeCell ref="AN17:BF17"/>
    <mergeCell ref="BH17:CB17"/>
    <mergeCell ref="S18:AL18"/>
    <mergeCell ref="AN18:BF18"/>
    <mergeCell ref="BH18:CB18"/>
    <mergeCell ref="S19:AL19"/>
    <mergeCell ref="AN19:BF19"/>
    <mergeCell ref="BH19:CB19"/>
    <mergeCell ref="S20:AL20"/>
    <mergeCell ref="AN20:BF20"/>
    <mergeCell ref="BH20:CB20"/>
    <mergeCell ref="CA37:CU37"/>
    <mergeCell ref="CA38:CU38"/>
    <mergeCell ref="BE33:BT33"/>
    <mergeCell ref="BY33:CM33"/>
    <mergeCell ref="BI37:BY37"/>
    <mergeCell ref="BI38:BY38"/>
    <mergeCell ref="AP38:BG38"/>
    <mergeCell ref="AP37:BG37"/>
    <mergeCell ref="AP41:BG41"/>
    <mergeCell ref="BI41:BY41"/>
    <mergeCell ref="AP42:BG42"/>
    <mergeCell ref="BI42:BY42"/>
    <mergeCell ref="CA39:CU39"/>
    <mergeCell ref="CA40:CU40"/>
    <mergeCell ref="BI39:BY39"/>
    <mergeCell ref="AP40:BG40"/>
    <mergeCell ref="BI40:BY40"/>
    <mergeCell ref="AP39:BG39"/>
    <mergeCell ref="CA47:CU47"/>
    <mergeCell ref="BI47:BY47"/>
    <mergeCell ref="BI46:BY46"/>
    <mergeCell ref="CA46:CU46"/>
    <mergeCell ref="CA41:CU41"/>
    <mergeCell ref="CA42:CU42"/>
    <mergeCell ref="AQ44:AR44"/>
    <mergeCell ref="BK44:BQ44"/>
    <mergeCell ref="AU44:BI44"/>
    <mergeCell ref="AO49:AP49"/>
    <mergeCell ref="AS49:BG49"/>
    <mergeCell ref="BI49:BO49"/>
    <mergeCell ref="AN46:BG46"/>
    <mergeCell ref="AN47:BG4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Вадим Пименов</cp:lastModifiedBy>
  <cp:lastPrinted>2018-04-10T22:49:40Z</cp:lastPrinted>
  <dcterms:created xsi:type="dcterms:W3CDTF">2004-06-16T07:44:42Z</dcterms:created>
  <dcterms:modified xsi:type="dcterms:W3CDTF">2018-04-10T22:49:44Z</dcterms:modified>
  <cp:category/>
  <cp:version/>
  <cp:contentType/>
  <cp:contentStatus/>
</cp:coreProperties>
</file>